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封面" sheetId="1" r:id="rId1"/>
    <sheet name="清单" sheetId="5" r:id="rId2"/>
    <sheet name="限价" sheetId="7" r:id="rId3"/>
    <sheet name="甲供材" sheetId="6" r:id="rId4"/>
  </sheets>
  <definedNames>
    <definedName name="_xlnm._FilterDatabase" localSheetId="1" hidden="1">清单!$A$2:$J$110</definedName>
    <definedName name="_xlnm._FilterDatabase" localSheetId="2" hidden="1">限价!$A$2:$J$110</definedName>
    <definedName name="_xlnm._FilterDatabase" localSheetId="3" hidden="1">甲供材!$4:$45</definedName>
    <definedName name="_xlnm.Print_Titles" localSheetId="0">封面!$16:$16</definedName>
    <definedName name="_xlnm.Print_Titles" localSheetId="2">限价!$1:$2</definedName>
    <definedName name="_xlnm.Print_Titles" localSheetId="1">清单!$1:$2</definedName>
    <definedName name="_xlnm.Print_Titles" localSheetId="3">甲供材!$1:$4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<sst xmlns="http://schemas.openxmlformats.org/spreadsheetml/2006/main" count="1027" uniqueCount="315">
  <si>
    <t>封-3</t>
  </si>
  <si>
    <t>景典·龙都二区二标段劳务</t>
  </si>
  <si>
    <t>工程</t>
  </si>
  <si>
    <t>投标总价</t>
  </si>
  <si>
    <t>招     标    人：</t>
  </si>
  <si>
    <t>重庆交旅建设工程有限公司</t>
  </si>
  <si>
    <t>投标不含税总价（小写）：</t>
  </si>
  <si>
    <t xml:space="preserve">              （大写）：</t>
  </si>
  <si>
    <t>投  标  人：</t>
  </si>
  <si>
    <t>(单位盖章)</t>
  </si>
  <si>
    <t>法定代表人
或其授权人：</t>
  </si>
  <si>
    <t>(签字或盖章)</t>
  </si>
  <si>
    <t>编  制  人：</t>
  </si>
  <si>
    <t>(造价人员签字或盖专用章)</t>
  </si>
  <si>
    <t xml:space="preserve">   时 间：      年    月    日</t>
  </si>
  <si>
    <t>景典·龙都二区二标段劳务工程量清单</t>
  </si>
  <si>
    <t>序号</t>
  </si>
  <si>
    <t>项目名称</t>
  </si>
  <si>
    <t>项目特征</t>
  </si>
  <si>
    <t>单位</t>
  </si>
  <si>
    <t>暂定工程量</t>
  </si>
  <si>
    <t>综合单价</t>
  </si>
  <si>
    <t>合价</t>
  </si>
  <si>
    <t>备注</t>
  </si>
  <si>
    <t>一</t>
  </si>
  <si>
    <t>土石方工程</t>
  </si>
  <si>
    <t>平整场地</t>
  </si>
  <si>
    <t>[项目特征]
1.土石类别:综合考虑
2.弃土运距:投标人自行考虑
3.取土运距:投标人自行考虑
4.其他:满足设计及规范要求
[工作内容]
1.土石方挖填
2.场地找平
3.场内运输</t>
  </si>
  <si>
    <t>m2</t>
  </si>
  <si>
    <t>1.计量规则：按《房屋建筑与装饰工程工程量计算规范》（GB500854-2013）及《重庆市建设工程工程量计算规则》（CQJLGZ-2013）的相关规定计算工程量</t>
  </si>
  <si>
    <t>平基回填</t>
  </si>
  <si>
    <t>[项目特征]
1.密实度要求:满足设计及规范要求
2.填方材料品种:满足设计及规范要求
3.填方粒径要求:满足设计及规范要求
4.填方来源、运距:综合考虑
5.其他:满足设计及规范要求
[工作内容]
1.运输
2.回填
3.压实</t>
  </si>
  <si>
    <t>m3</t>
  </si>
  <si>
    <t>挖基坑土方</t>
  </si>
  <si>
    <t>[项目特征]
1.土壤类别:素土、砂质粘土、淤泥
2.开挖方式:综合考虑
3.挖土石深度:综合考虑
4.场内运距:投标人自行考虑
5.其他:满足设计及规范要求
[工作内容]
1.排地表水
2.土方开挖
3.围护(挡土板)及拆除
4.基底钎探
5.场内运输</t>
  </si>
  <si>
    <t>挖基坑石方</t>
  </si>
  <si>
    <t>[项目特征]
1.岩石类别:石方综合考虑
2.开挖方式:综合考虑
3.挖土石深度:综合考虑
4.场内运距:投标人自行考虑
5.其他:满足设计及规范要求
[工作内容]
1.排地表水
2.凿石
3.场内运输</t>
  </si>
  <si>
    <t>挖沟槽土方</t>
  </si>
  <si>
    <t>挖沟槽石方</t>
  </si>
  <si>
    <t>槽、坑回填</t>
  </si>
  <si>
    <t>房心回填</t>
  </si>
  <si>
    <t>[项目特征]
1.密实度要求:压实系数≥0.94
2.填方材料品种:满足设计及规范要求
3.填方粒径要求:满足设计及规范要求
4.填方来源、运距:综合考虑
5.其他:满足设计及规范要求
[工作内容]
1.运输
2.回填
3.压实</t>
  </si>
  <si>
    <t>墙背回填</t>
  </si>
  <si>
    <t>余方弃置（起运1km）</t>
  </si>
  <si>
    <t>[项目特征]
1.废弃料品种:综合考虑
2.运距:起运1km
3.渣场费:自行考虑
[工作内容]
1.余方点装料运输至弃置点</t>
  </si>
  <si>
    <t>余方弃置（增运6km）</t>
  </si>
  <si>
    <t>[项目特征]
1.废弃料品种:综合考虑
2.运距:增运6km，结算时根据实际运距同比例换算
[工作内容]
1.余方点装料运输至弃置点</t>
  </si>
  <si>
    <t>二</t>
  </si>
  <si>
    <t>主体结构</t>
  </si>
  <si>
    <t>1</t>
  </si>
  <si>
    <t>截(凿)桩头</t>
  </si>
  <si>
    <t>[项目特征]
1.桩类型:综合考虑
2.桩头截面、高度:综合考虑
3.场内运输距离:投标人自行考虑
4.其他:满足设计及规范要求
[工作内容]
1.截(切割)桩头
2.凿平
3.废料场内运输</t>
  </si>
  <si>
    <t>1.计量规则：按现场收方计算长度，桩径按照设计图尺寸计算</t>
  </si>
  <si>
    <t>2</t>
  </si>
  <si>
    <t>混凝土垫层</t>
  </si>
  <si>
    <t>[项目特征]
1.混凝土种类:商品砼
2.混凝土强度等级:综合考虑
3.泵送及浇筑方式:各种方式综合考虑
[工作内容]
1.混凝土制作、运输、浇筑、振捣、养护</t>
  </si>
  <si>
    <t>3</t>
  </si>
  <si>
    <t>基础混凝土</t>
  </si>
  <si>
    <t>[项目特征]
1.混凝土种类:商品砼
2.混凝土强度等级:综合考虑
3.泵送及浇筑方式:各种方式综合考虑
4.部位：桩承台基础、筏板基础、独立基础、带形基础
[工作内容]
1.混凝土制作、运输、浇筑、振捣、养护</t>
  </si>
  <si>
    <t>4</t>
  </si>
  <si>
    <t>主体混凝土（含二次结构）</t>
  </si>
  <si>
    <t>5</t>
  </si>
  <si>
    <t>C30混凝土直形楼梯</t>
  </si>
  <si>
    <t>6</t>
  </si>
  <si>
    <t>主体结构模板及二次结构模板</t>
  </si>
  <si>
    <t>[项目特征]
1.名称或部位:综合
2.模板类型:综合考虑
3.模板超高:综合考虑
4.其他:设计图示所有模板形式综合，所涉及的超高增加费、斜模板、斜支撑全部考虑在投标报价中
[工作内容]
1.模板制作
2.模板安装、拆除、整理堆放及场内外运输
3.清理模板粘结物及模内杂物、刷隔离剂等
4.材料下车及维护
5.钢管支撑架安装、拆除、整理堆放及场内外运输</t>
  </si>
  <si>
    <t>计算规则：按模板与混凝土接触面积计算</t>
  </si>
  <si>
    <t>7</t>
  </si>
  <si>
    <t>外脚手架、临边防护、卸料平台、安全通道及施工电梯防护架挡脚板，护身栏杆安全标识、密目网等脚手架的搭拆及堆放等全过程</t>
  </si>
  <si>
    <t>[项目特征]
1.搭设方式:满足安全施工相关文件搭设要求，综合考虑
2.搭设高度:综合
[工作内容]
1.场内、场外材料搬运
2.搭、拆脚手架、斜道、上料平台
3.安全网、跳板的铺设
4.拆除脚手架后材料的堆放</t>
  </si>
  <si>
    <t>1.计量规则：按建筑面积计算</t>
  </si>
  <si>
    <t>8</t>
  </si>
  <si>
    <t>现浇构件钢筋</t>
  </si>
  <si>
    <t>[项目特征]
1.钢筋种类:综合考虑
2.钢筋规格:综合考虑
3.其他:满足设计及规范要求
[工作内容]
1.钢筋制作、运输
2.钢筋安装
3.焊接(绑扎)</t>
  </si>
  <si>
    <t>t</t>
  </si>
  <si>
    <t>9</t>
  </si>
  <si>
    <t>预埋铁件</t>
  </si>
  <si>
    <t>[项目特征]
1.钢材种类:综合考虑
2.其他:满足设计及规范要求
[工作内容]
1.螺栓、铁件制作、运输
2.螺栓、铁件安装</t>
  </si>
  <si>
    <t>10</t>
  </si>
  <si>
    <t>砌体加筋</t>
  </si>
  <si>
    <t>[项目特征]
1.钢筋规格:综合考虑
2.其他:满足设计及规范要求
[工作内容]
1.钢筋制作、运输、安装</t>
  </si>
  <si>
    <t>11</t>
  </si>
  <si>
    <t>机械连接</t>
  </si>
  <si>
    <t>[项目特征]
1.连接方式:机械连接
2.规格:综合考虑
3.其他:满足设计及规范要求
[工作内容]
1.钢筋套丝
2.套筒连接</t>
  </si>
  <si>
    <t>个</t>
  </si>
  <si>
    <t>12</t>
  </si>
  <si>
    <t>植筋连接</t>
  </si>
  <si>
    <t>[项目特征]
1.植筋规格:综合考虑
2.植筋胶泥种类:满足设计及规范要求
3.其他:满足设计及规范要求
[工作内容]
1.钻孔及清孔
2.灌注胶泥</t>
  </si>
  <si>
    <t>13</t>
  </si>
  <si>
    <t>砖砌体</t>
  </si>
  <si>
    <t>[项目特征]
1.砖品种、规格、强度等级:实心砖、空心砖、多孔砖、耐火砖等
2.砂浆强度等级、配合比:综合
3.砂浆种类:预拌商品砂浆（干混）
4.其他:含砌筑高度超过3.6m部分，满足设计及规范要求
5.部位：踏步、墙体、零星砌体等
[工作内容]
1.砂浆制作、运输
2.砌砖
3.刮缝
4.材料运输</t>
  </si>
  <si>
    <t>14</t>
  </si>
  <si>
    <t>蒸压加气混凝土砌块</t>
  </si>
  <si>
    <t>[项目特征]
1.砌块品种、规格、强度等级:蒸压加气混凝土砌块
2.砂浆强度等级:M7.5预拌砂浆
3.砂浆种类:预拌商品砂浆（干混）
4.配砖:含墙顶斜砌砖和底部三线砖
5.超高:含砌筑高度超过3.6m部分
6.其他:满足设计及规范要求
[工作内容]
1.砂浆制作、运输
2.砌砖、砌块
3.勾缝
4.材料运输</t>
  </si>
  <si>
    <t>15</t>
  </si>
  <si>
    <t>100mm厚蒸压加气混凝土板（ALC板）</t>
  </si>
  <si>
    <t>[项目特征]
1.隔墙材料品种、规格、颜色:100mm厚蒸压加气混凝土板（ALC板）
2.配件种类、规格:U型、L型等钢板抗震卡
3.其他:满足设计及规范要求
[工作内容]
1.隔墙板安装
2.配件安装
3.塞缝、灌缝、贴加强带、粘接剂刮平等
4.材料运输</t>
  </si>
  <si>
    <t>16</t>
  </si>
  <si>
    <t>200mm厚蒸压加气混凝土板（ALC板）</t>
  </si>
  <si>
    <t>[项目特征]
1.隔墙材料品种、规格、颜色:200mm厚蒸压加气混凝土板（ALC板）
2.配件种类、规格:U型、L型等钢板抗震卡
3.其他:满足设计及规范要求
[工作内容]
1.隔墙板安装
2.配件安装
3.塞缝、灌缝、贴加强带、粘接剂刮平等
4.材料运输</t>
  </si>
  <si>
    <t>17</t>
  </si>
  <si>
    <t>不同材质交界处铺钉热镀锌钢丝网(规格12.7×12.7mm网格×0.9mm丝径)</t>
  </si>
  <si>
    <t>[项目特征]
1.基层处理:满足设计及规范要求
2.材料品种、规格:热镀锌钢丝网(规格12.7×12.7mm网格×0.9mm丝径)
3.其他:满足设计及规范要求
[工作内容]
1.基层处理
2.铺贴
3.铆固</t>
  </si>
  <si>
    <t>18</t>
  </si>
  <si>
    <t>空心楼盖内模(厚度260mm)</t>
  </si>
  <si>
    <t>[项目特征]
1.材质:成品空心楼盖内模
2.规格:厚度260mm，尺寸综合考虑
3.其他:满足设计及规范要求
[工作内容]
1.制作、运输、安装</t>
  </si>
  <si>
    <t>19</t>
  </si>
  <si>
    <t>空心楼盖内模(厚度210mm)</t>
  </si>
  <si>
    <t>[项目特征]
1.材质:成品空心楼盖内模
2.规格:厚度210mm，尺寸综合考虑
3.其他:满足设计及规范要求
[工作内容]
1.制作、运输、安装</t>
  </si>
  <si>
    <t>20</t>
  </si>
  <si>
    <t>免拆摸钢筋桁架楼承板</t>
  </si>
  <si>
    <t>[项目特征]
1.构件的类型:YJ预制楼板
2.混凝土强度等级:C30
3.钢筋种类:内配钢筋满足设计要求
4.安装高度:满足设计要求
5.安装方式:综合考虑
6.吊环材质:综合考虑
7.支撑杆连接件种类、规格:满足设计及规范要求
8.加强钢材、安装固定等辅材:满足设计及规范要求
9.预制结构成品构件:包括水泥纤维板制作、桁架钢筋制安、模板安拆、栓钉、挡板（临时支撑）、构件场内外运输、构件上下车等费用
10.运距:综合考虑
[工作内容]
1.预制构件制作、浇筑、振捣、养护
2.构件运输、堆放、安装
3.构件校正、就位、支撑
4.安装</t>
  </si>
  <si>
    <t>21</t>
  </si>
  <si>
    <t>装配式楼梯</t>
  </si>
  <si>
    <t>[项目特征]
1.楼梯类型:装配式楼梯
2.混凝土强度等级:C30
3.构件固定、支撑种类、数量及搭设方式:详设计施工图
4.套筒灌浆:满足设计及规范要求
5.其他:满足设计及规范要求
[工作内容]
1.清理基层
2.构件就位、校正、垫实、固定
3.接头钢筋调直、焊接、灌缝、嵌缝
4.搭设及拆除钢支撑
5.构件制作、运输</t>
  </si>
  <si>
    <t>22</t>
  </si>
  <si>
    <t>地下室底板盲沟</t>
  </si>
  <si>
    <t>[项目特征]
1.土石类别:综合考虑
2.沟截面净空尺寸:详设计图纸
3.垫层材料种类、厚度:100厚C20混凝土垫层
4.砌体材质:多孔砖
5.盖板材质、规格:钢筋混凝土盖板，配筋详设计
6.其他:满足设计及规范要求
[工作内容]
1.挖填、运土石方
2.铺设垫层
3.砖砌体砌筑
4.刷防护材料
5.盖板安装</t>
  </si>
  <si>
    <t>m</t>
  </si>
  <si>
    <t>23</t>
  </si>
  <si>
    <t>[项目特征]
1.土石类别:综合考虑
2.做法:JZS-17-2
3.垫层材料种类、厚度:100mm厚C20混凝土垫层
4.砌体材料:多孔砖
5.钢筋种类、规格:综合考虑
6.盖板:钢筋混凝土盖板
7.其他:满足设计及规范要求
[工作内容]
1.挖填、运土石方
2.铺设垫层
3.模板及支撑制作、安装、拆除、堆放、运输及清理模内杂物、刷隔离剂等
4.混凝土制作、运输、浇筑、振捣、养护
5.盖板制作、运输、安装
6.刷防护材料</t>
  </si>
  <si>
    <t>24</t>
  </si>
  <si>
    <t>钢板止水带</t>
  </si>
  <si>
    <t>[项目特征]
1.止水带材料种类:镀锌钢板止水带300*3
2.其他:满足设计及规范要求
[工作内容]
1.清缝
2.止水带安装
3.刷防护材料</t>
  </si>
  <si>
    <t>25</t>
  </si>
  <si>
    <t>室外散水</t>
  </si>
  <si>
    <t>[项目特征]
1.基层:素土夯实
2.面层厚度:100mm厚C15商品砼提浆抹面
3.做法:详西南18J812-7-4
[工作内容]
1.地基夯实
2.混凝土制作、运输、浇筑、振捣、养护
3.油膏嵌缝
4.材料运输</t>
  </si>
  <si>
    <t>26</t>
  </si>
  <si>
    <t>坡道</t>
  </si>
  <si>
    <t>[项目特征]
1.垫层材料种类、厚度:100mm厚C20商品砼
2.面层厚度:80mm厚C20商品砼提浆抹面、划线防滑
3.做法:详西南18J812-8-B
[工作内容]
1.地基夯实
2.铺设垫层
3.混凝土制作、运输、浇筑、振捣、养护
4.变形缝填塞</t>
  </si>
  <si>
    <t>27</t>
  </si>
  <si>
    <t>砂石滤沟、滤层</t>
  </si>
  <si>
    <t>[项目特征]
1.滤层:120mm厚中砂层、120mm厚卵石层
2.隔离层:土工布一层
[工作内容]
1.铺设滤层
2.铺设隔离层</t>
  </si>
  <si>
    <t>三</t>
  </si>
  <si>
    <t>楼地面工程</t>
  </si>
  <si>
    <t>地面基层</t>
  </si>
  <si>
    <t>[项目特征]
1.基层:素土夯实，压实系数≥0.94；100厚C20细石混凝土垫层内配φ6.5@200单层双向钢筋网片，随浇随抹光
2.隔离层:20厚M20预拌砂浆隔离层
3.砂浆种类:预拌商品砂浆（干混）
4.混凝土种类:商品砼
5.其他:满足设计及规范要求
[工作内容]
1.基层处理
2.铺设垫层、隔离层
3.混凝土制作、运输、铺筑、养护
4.钢筋制安
5.材料运输</t>
  </si>
  <si>
    <t>6mm厚水泥基自流平面层</t>
  </si>
  <si>
    <t>[项目特征]
1.面层:水泥基自流平界面打底料一道，6mm厚水泥基自流平面层
2.其他:满足设计及规范要求
[工作内容]
1.基层处理
2.面层铺设
3.材料运输</t>
  </si>
  <si>
    <t>水泥砂浆地面</t>
  </si>
  <si>
    <t>[项目特征]
1.面层:20厚M20预拌砂浆保护层
2.砂浆种类:预拌商品砂浆(干混)
3.其他:满足设计及规范要求
[工作内容]
1.基层处理
2.面层铺设
3.材料运输</t>
  </si>
  <si>
    <t>楼面3 细石混凝土楼面</t>
  </si>
  <si>
    <t>[项目特征]
1.基层:钢筋混凝土楼面，随浇随抹光，表面清理干净
2.面层:湿润、刷水泥浆一道；40mm厚C20细石混凝土
3.混凝土种类:商品细石砼
4.其他:满足设计及规范要求
[工作内容]
1.基层处理
2.面层铺设
3.材料运输</t>
  </si>
  <si>
    <t>楼面6 细石混凝土楼面（含楼梯）</t>
  </si>
  <si>
    <t>[项目特征]
1.基层:钢筋混凝土楼面，表面清理干净
2.面层:湿润、刷水泥浆结合层；30mm厚C20细石混凝土
3.混凝土种类:商品细石砼
4.其他:满足设计及规范要求
[工作内容]
1.基层处理
2.面层铺设
3.材料运输</t>
  </si>
  <si>
    <t>楼面7 细石混凝土楼面</t>
  </si>
  <si>
    <t>[项目特征]
1.基层:钢筋混凝土楼面，随浇随抹光，表面清理干净
2.面层:30mm厚C20细石混凝土
3.混凝土种类:商品细石砼
4.其他:满足设计及规范要求
[工作内容]
1.基层处理
2.面层铺设
3.材料运输</t>
  </si>
  <si>
    <t>楼面8 细石混凝土楼面</t>
  </si>
  <si>
    <t>[项目特征]
1.基层:钢筋混凝土楼面，表面清理干净
2.找坡层:细石混凝土找坡层，最薄处30mm厚
3.混凝土种类:商品细石砼
4.其他:满足设计及规范要求
[工作内容]
1.基层处理
2.铺设刚性层
3.混凝土制作、运输、铺筑、养护
4.材料运输</t>
  </si>
  <si>
    <t>楼面9 6mm水泥基自流平面层楼面</t>
  </si>
  <si>
    <t>[项目特征]
1.基层:钢筋混凝土楼面，表面清理干净
2.找平层:湿润、刷水泥浆结合层；40mm厚C20细石混凝土，内配φ6.5@200双向钢筋，随打随抹光
3.面层:水泥基自流平界面打底料一道，6mm厚水泥基自流平面层
4.混凝土种类:商品细石砼
5.其他:满足设计及规范要求
[工作内容]
1.基层处理
2.铺设结合层、找平层
3.钢筋制安
4.面层铺设
5.材料运输</t>
  </si>
  <si>
    <t>楼面11 防水防潮楼面2</t>
  </si>
  <si>
    <t>[项目特征]
1.基层:钢筋混凝土楼面，表面清理干净
2.找坡层:最薄30mm厚C20细石混凝土找坡层（坡度详设计），穿楼板的管根处四周250mm宽范围增刷一道加强，上翻200
3.混凝土种类:商品细石砼
4.其他:满足设计及规范要求
[工作内容]
1.基层处理
2.找坡层铺设
3.材料运输</t>
  </si>
  <si>
    <t>地面4 细石混凝土地面</t>
  </si>
  <si>
    <t>[项目特征]
1.基层:素土夯实，压实系数≥0.94；100mm厚C20细石混凝土垫层内配φ6.5@200单层双向钢筋网片，随浇随抹光
2.刚性层:40厚C20细石混凝土,内配φ6.5@200双向钢筋
3.砂浆种类:预拌商品砂浆
4.混凝土种类:商品砼
5.其他:满足设计及规范要求
[工作内容]
1.基层处理
2.铺设垫层
3.钢筋制安
4.面层铺设
5.材料运输</t>
  </si>
  <si>
    <t>地面6 6水泥基自流平面层地面（与土壤接触，掩埋区域（无结构底板区域））</t>
  </si>
  <si>
    <t>[项目特征]
1.基层:素土夯实，压实系数≥0.94；100厚C20细石混凝土垫层内配φ6.5@200单层双向钢筋网片，随浇随抹光
2.隔离层:20厚M20预拌砂浆隔离层
3.刚性层:湿润、刷水泥浆一道；50厚C20细石混凝土，分格缝按柱中划分，柱距大于6米的二等分设置分格缝 （缝深40，缝宽20，油膏嵌缝）
4.面层:水泥基自流平界面打底料一道，6厚水泥基自流平面层
5.砂浆种类:预拌商品砂浆
6.混凝土种类:商品砼
7.其他:满足设计及规范要求
[工作内容]
1.基层处理
2.铺设垫层、隔离层、刚性层
3.混凝土制作、运输、铺筑、养护
4.钢筋制安
5.油膏嵌缝
6.面层铺设
7.材料运输</t>
  </si>
  <si>
    <t>地面6 6水泥基自流平面层地面（底部架空区域）</t>
  </si>
  <si>
    <t>[项目特征]
1.刚性层:湿润、刷水泥浆一道；50厚C20细石混凝土，分格缝按柱中划分，柱距大于6米的二等分设置分格缝 （缝深40，缝宽20，油膏嵌缝）
2.面层:水泥基自流平界面打底料一道，6厚水泥基自流平面层
3.混凝土种类:商品砼
4.其他:满足设计及规范要求
[工作内容]
1.基层处理
2.铺设刚性层
3.油膏嵌缝
4.面层铺设
5.材料运输</t>
  </si>
  <si>
    <t>地面9 细石混凝土地面</t>
  </si>
  <si>
    <t>[项目特征]
1.刚性层:最薄处30厚C20细石混凝土，找坡坡向地漏，坡度详单体设计
2.混凝土种类:商品砼
3.其他:满足设计及规范要求
[工作内容]
1.基层处理
2.铺设刚性层
3.混凝土制作、运输、铺筑、养护
4.材料运输</t>
  </si>
  <si>
    <t>地面10 细石混凝土地面6</t>
  </si>
  <si>
    <t>[项目特征]
1.找坡层:最薄处30mm厚C20细石混凝土，找坡坡向地漏
2.基层:结构底板
3.其他:满足设计及规范要求
[工作内容]
1.基层清理
2.找坡层铺设
3.材料运输</t>
  </si>
  <si>
    <t>地面11 细石混凝土地面</t>
  </si>
  <si>
    <t>[项目特征]
1.垫层:素土夯实，压实系数≥0.94；100mm厚C20细石混凝土垫层内配φ6.5@200单层双向钢筋网片，随浇随抹光
2.隔离层:20mm厚M20预拌砂浆隔离层
3.面层:20mm厚M20预拌砂浆保护层
4.砂浆种类:预拌商品砂浆（干混）
5.混凝土种类:商品细石砼
6.其他:满足设计及规范要求
[工作内容]
1.基层处理
2.铺设垫层、隔离层
3.钢筋制安
4.面层铺设
5.材料运输</t>
  </si>
  <si>
    <t>地面12、14 地砖地面（基层）</t>
  </si>
  <si>
    <t>[项目特征]
1.防水保护层:20mm厚M20预拌砂浆隔离层
2.垫层:100厚C20细石混凝土垫层内配Φ6.5@200单层双向钢筋网片，随浇随抹光
3.基层处理:素土夯实，压实系数≥0.94
4.砂浆种类:预拌商品砂浆（干混）
5.混凝土种类:商品细石砼
6.其他:满足设计及规范要求
[工作内容]
1.基层处理
2.浇筑垫层、隔离层
3.钢筋制安
4.抹保护层
5.材料运输</t>
  </si>
  <si>
    <t>地面15 地砖地面3（基层）</t>
  </si>
  <si>
    <t>[项目特征]
1.基层:素土夯实，压实系数≥0.94；100mm厚C20细石混凝土垫层内配φ6.5@200单层双向钢筋网片，随浇随抹光
2.砂浆种类:现拌水泥砂浆
3.混凝土种类:商品砼
4.其他:满足设计及规范要求
[工作内容]
1.基层处理
2.浇筑垫层
3.钢筋制安
4.抹保护层
5.材料运输</t>
  </si>
  <si>
    <t>地面16 防水防潮地砖地面</t>
  </si>
  <si>
    <t>[项目特征]
1.基层:素土夯实，压实系数≥0.94；100mm厚C20细石混凝土垫层内配φ6.5@200单层双向钢筋网片，随浇随抹光
2.中间层:1:8陶粒混凝土回填（回填高度详单体）
3.找平层:20mm厚M20预拌砂浆找平层
4.砂浆种类:找平层采用预拌商品砂浆，结合层采用现拌水泥砂浆
5.混凝土种类:商品砼
6.其他:满足设计及规范要求
[工作内容]
1.基层处理
2.铺设垫层、中间层、找平层、结合层
3.混凝土制作、运输、铺筑、养护
4.钢筋制安
5.材料运输</t>
  </si>
  <si>
    <t>地面18 细石混凝土地面（底部为架空区域）</t>
  </si>
  <si>
    <t>[项目特征]
1.面层:湿润、刷水泥浆一道；40厚C20细石混凝土
2.混凝土种类:商品砼
3.其他:满足设计及规范要求
[工作内容]
1.基层处理
2.铺设面层
3.材料运输</t>
  </si>
  <si>
    <t>地面19细石混凝土地面</t>
  </si>
  <si>
    <t>[项目特征]
1.部位:地下车库工具间
2.基层:素土夯实，压实系数≥0.94，100厚C20细石混凝土垫层内配φ6.5@200单层双向钢筋网片，随浇随抹光
3.隔离层:20mm厚M20预拌砂浆隔离层
4.面层:40mm厚C20细石混凝土面层
5.砂浆种类:预拌商品砂浆（干混）
6.混凝土种类:商品细石砼
7.其他:满足设计及规范要求
[工作内容]
1.基层处理
2.铺设垫层、隔离层
3.混凝土制作、运输、铺筑、养护
4.钢筋制安
5.面层铺设
6.材料运输</t>
  </si>
  <si>
    <t>30厚C20细石混凝土面层（含楼梯）</t>
  </si>
  <si>
    <t>[项目特征]
1.基层:钢筋混凝土楼面，表面清理干净
2.面层:湿润、刷水泥浆一道；30厚C20细石混凝土
3.混凝土种类:商品砼
4.其他:满足设计及规范要求
[工作内容]
1.基层处理
2.面层铺设
3.材料运输</t>
  </si>
  <si>
    <t>81.28</t>
  </si>
  <si>
    <t>40mm厚C20细石混凝土层</t>
  </si>
  <si>
    <t>[项目特征]
1.厚度及做法:40厚C20细石混凝土，内配Φ6.5@200双向钢筋,随打随抹光
2.混凝土种类:商品砼
3.其他:满足设计及规范要求
[工作内容]
1.基层处理
2.钢筋制安
3.混凝土层铺设
4.材料运输</t>
  </si>
  <si>
    <t>40mm厚C20细石混凝土面层</t>
  </si>
  <si>
    <t>[项目特征]
1.面层:40厚C20细石混凝土面层
2.素水泥浆结合层:湿润、刷水泥浆一道
3.混凝土种类:商品砼
4.其他:满足设计及规范要求
[工作内容]
1.基层处理
2.面层铺设
3.材料运输</t>
  </si>
  <si>
    <t>50mm厚C20细石混凝土层</t>
  </si>
  <si>
    <t>[项目特征]
1.厚度及做法:湿润、刷水泥浆一道；50厚C20细石混凝土，分格缝按柱中划分，柱距大于6米的二等分设置分格缝 （缝深40，缝宽20，油膏嵌缝）
2.混凝土种类:商品砼
3.其他:满足设计及规范要求
[工作内容]
1.油膏嵌缝
2.混凝土层铺设
3.材料运输</t>
  </si>
  <si>
    <t>四</t>
  </si>
  <si>
    <t>墙面工程</t>
  </si>
  <si>
    <t>20mm厚EPS板墙面</t>
  </si>
  <si>
    <t>[项目特征]
1.面层材料品种、规格、颜色:20mm厚EPS板墙面
[工作内容]
1.基层清理
2.面层铺贴</t>
  </si>
  <si>
    <t>抹灰</t>
  </si>
  <si>
    <t>[项目特征]
1.底层厚度、砂浆配合比:专用砂浆底层处理
2.面层厚度、砂浆配合比:提前一天洒水润湿渗入墙体8mm左右，15mm厚预拌M15抹灰砂浆，两遍成活
3.砂浆种类:预拌商品砂浆（干混）
4.其他:满足设计及规范要求
5.部位：内墙、梁柱
[工作内容]
1.基层清理
2.砂浆制作、运输
3.底层抹灰
4.抹面层
5.抹装饰面
6.勾分格缝</t>
  </si>
  <si>
    <t>内墙面一般抹灰（ALC板）</t>
  </si>
  <si>
    <t>[项目特征]
1.底层厚度、砂浆配合比:基层清理(砼面基层刮水泥浆软糙或拉毛)、打点冲筋
2.面层厚度、砂浆配合比:15mm厚喷涂普通灰色石膏面(强度≥4Mpa)，打磨收光。石膏抹灰前基体应浇水湿润。
3.其他:满足设计及规范要求
[工作内容]
1.基层清理
2.砂浆制作、运输
3.底层抹灰
4.抹面层</t>
  </si>
  <si>
    <t>墙面砂浆防水(防潮)</t>
  </si>
  <si>
    <t>[项目特征]
1.防水层做法:20厚1:2防水水泥砂浆
[工作内容]
1.基层处理
2.砂浆制作、运输、摊铺、养护</t>
  </si>
  <si>
    <t>五</t>
  </si>
  <si>
    <t>保温工程</t>
  </si>
  <si>
    <t>楼地面  20mm增强型水泥基泡沫保温隔声板</t>
  </si>
  <si>
    <t>[项目特征]
1.保温隔热材料品种、规格、厚度:20mm增强型水泥基泡沫保温隔声板
2.找平层:轻质调材料找平20mm（此层为保温材料配套使用的找平层）
[工作内容]
1.基层清理
2.找平层铺设
3.刷粘结材料
4.铺粘保温层</t>
  </si>
  <si>
    <t>楼地面  50mm难燃型挤塑聚苯板</t>
  </si>
  <si>
    <t>[项目特征]
1.保温隔热材料品种、规格、厚度:50mm难燃型挤塑聚苯板
2.其他:满足设计及规范要求
[工作内容]
1.基层清理
2.刷粘结材料
3.铺粘保温层</t>
  </si>
  <si>
    <t>顶棚  30mm岩棉板(垂直纤维)</t>
  </si>
  <si>
    <t>[项目特征]
1.保温隔热面层材料品种、规格、性能:30mm岩棉板(垂直纤维)
2.其他:满足设计及规范要求
[工作内容]
1.基层清理
2.刷粘结材料
3.铺粘保温层</t>
  </si>
  <si>
    <t>顶棚  50mm岩棉板(垂直纤维)</t>
  </si>
  <si>
    <t>[项目特征]
1.保温隔热面层材料品种、规格、性能:50mm岩棉板(垂直纤维)
2.其他:满足设计及规范要求
[工作内容]
1.基层清理
2.刷粘结材料
3.铺粘保温层</t>
  </si>
  <si>
    <t>天棚抗裂砂浆及玻纤网格布</t>
  </si>
  <si>
    <t>[项目特征]
1.增强网及抗裂防水砂浆种类:5厚抗裂砂浆增强保护层分两遍完成（压入耐碱玻纤网格布160g/m2一道）
[工作内容]
1.基层清理
2.刷粘结材料
3.铺粘保温层
4.铺、刷(喷)防护材料</t>
  </si>
  <si>
    <t>屋面 100mm难燃型挤塑聚苯板</t>
  </si>
  <si>
    <t>[项目特征]
1.保温隔热材料品种、规格、厚度:100mm难燃型挤塑聚苯板
2.其他:满足设计及规范要求
[工作内容]
1.基层清理
2.刷粘结材料
3.铺粘保温层</t>
  </si>
  <si>
    <t>屋面 115mm难燃型挤塑聚苯板</t>
  </si>
  <si>
    <t>[项目特征]
1.保温隔热材料品种、规格、厚度:115mm难燃型挤塑聚苯板
2.其他:满足设计及规范要求
[工作内容]
1.基层清理
2.刷粘结材料
3.铺粘保温层</t>
  </si>
  <si>
    <t>屋面 110mm难燃型挤塑聚苯板</t>
  </si>
  <si>
    <t>[项目特征]
1.保温隔热材料品种、规格、厚度:110mm难燃型挤塑聚苯板
2.其他:满足设计及规范要求
[工作内容]
1.基层清理
2.刷粘结材料
3.铺粘保温层</t>
  </si>
  <si>
    <t>六</t>
  </si>
  <si>
    <t>屋面工程</t>
  </si>
  <si>
    <t>屋面1 保温上人平屋面、保温上人露台、商业外廊等</t>
  </si>
  <si>
    <t>[项目特征]
1.刚性层:40mm厚C20细石混凝土内配φ6.5@200单层双向钢筋，并按6米设10mm分格缝，缝内嵌填沥青油膏，缝处覆盖300mm宽一布两涂盖缝条
2.隔离层:干铺无纺聚酯纤维布（300g/m2）一层
3.找平层:20mm厚预拌M20水泥砂浆找平层，阴阳角用1:2水泥石屑抹R≥50圆弧，清理干净，满刷基层处理剂一道
4.找坡层:1:8水泥陶粒找坡层，最薄处30mm厚
5.砂浆种类:预拌商品砂浆（干混）
6.混凝土种类:商品砼
7.其他:满足设计及规范要求
[工作内容]
1.基层处理
2.铺设刚性层
3.铺设隔离层、找坡层
4.抹找平层
5.砂浆制作、运输
6.混凝土制作、运输、铺筑、养护
7.钢筋制安
8.油膏嵌缝</t>
  </si>
  <si>
    <t>屋面2 种植土屋面</t>
  </si>
  <si>
    <t>[项目特征]
1.刚性层:40mm厚C20细石混凝土内配φ6.5@200单层双向钢筋，并按6米设10mm分格缝，缝内嵌填沥青油膏，缝处覆盖300mm宽一布两涂盖缝条
2.隔离层:干铺无纺聚酯纤维布（300g/m2）一层
3.找平层:20mm厚预拌M20水泥砂浆找平层，阴阳角用1:2水泥石屑抹R≥50圆弧，清理干净，满刷基层处理剂一道
4.找坡层:1:8水泥陶粒找坡层，最薄处30厚
5.砂浆种类:预拌商品砂浆
6.混凝土种类:商品砼
7.其他:满足设计及规范要求
[工作内容]
1.基层处理
2.铺设隔离层、找坡层
3.抹找平层
4.砂浆制作、运输
5.混凝土制作、运输、铺筑、养护
6.钢筋制安
7.油膏嵌缝</t>
  </si>
  <si>
    <t>屋面3 保温不上人屋面</t>
  </si>
  <si>
    <t>[项目特征]
1.面层:20mm厚M20预拌砂浆保护层,分格缝间距间距≤1.5m
2.隔离层:干铺无纺聚酯纤维布（300g/m2）一层
3.找平层:20mm厚预拌M20水泥砂浆找平层，阴阳角用1:2水泥石屑抹R≥50圆弧，清理干净，满刷基层处理剂一道
4.找坡层:1:8水泥陶粒找坡层，最薄处30mm厚
5.砂浆种类:预拌商品砂浆（干混）
6.混凝土种类:商品砼
7.其他:满足设计及规范要求
[工作内容]
1.基层处理
2.铺设隔离层、找坡层、面层
3.抹找平层
4.砂浆制作、运输
5.混凝土制作、运输、铺筑、养护
6.钢筋制安
7.油膏嵌缝</t>
  </si>
  <si>
    <t>屋面4 不保温屋面、露台、外廊等上人屋面</t>
  </si>
  <si>
    <t>[项目特征]
1.刚性层:40厚C20细石混凝土，内配φ6.5@200双向钢筋
2.隔离层:干铺无纺聚酯纤维布（300g/m2）一层
3.找平层:20厚预拌M20水泥砂浆找平层，阴阳角用1:2水泥石屑抹R≥50圆弧，清理干净，满刷基层处理剂一道
4.找坡层:1:8水泥陶粒找坡层，最薄处30厚
5.砂浆种类:预拌商品砂浆（干混）
6.混凝土种类:商品砼
7.其他:满足设计及规范要求
[工作内容]
1.基层处理
2.铺设隔离层、找坡层、刚性层
3.抹找平层
4.砂浆制作、运输
5.混凝土制作、运输、铺筑、养护
6.钢筋制安
7.油膏嵌缝</t>
  </si>
  <si>
    <t>屋面5 覆土屋面</t>
  </si>
  <si>
    <t>[项目特征]
1.刚性层:70厚C20细石混凝土，内配φ6.5@200，提浆压光，按6mx6m分缝，缝宽20，缝内嵌填聚乙烯泡沫棒，密封膏嵌缝
2.隔离层:20厚M20水泥砂浆隔离层
3.找平层:20厚预拌M20水泥砂浆找平层，阴阳角用1:2水泥石屑抹R≥50圆弧，清理干净，满刷基层处理剂一道
4.找坡层:1:8水泥陶粒找坡层，最薄处30厚
5.砂浆种类:预拌商品砂浆（干混）
6.混凝土种类:商品砼
7.其他:满足设计及规范要求
[工作内容]
1.基层处理
2.铺设隔离层、找坡层、刚性层
3.抹找平层
4.砂浆制作、运输
5.混凝土制作、运输、铺筑、养护
6.钢筋制安
7.油膏嵌缝</t>
  </si>
  <si>
    <t>屋面6 人行广场及行车屋面</t>
  </si>
  <si>
    <t>[项目特征]
1.刚性层:70厚C20细石混凝土，内配φ6.5@200，提浆压光，按6mx6m分缝，缝宽20，缝内嵌填聚乙烯泡沫棒，密封膏嵌缝
2.隔离层:20厚M20水泥砂浆隔离层
3.找平层:20厚预拌M20水泥砂浆找平层，阴阳角用1:2水泥石屑抹R≥50圆弧，清理干净，满刷基层处理剂一道
4.找坡层:1:8水泥陶粒找坡层，最薄处30厚
5.砂浆种类:预拌商品砂浆
6.混凝土种类:商品砼
7.其他:满足设计及规范要求
[工作内容]
1.基层处理
2.铺设隔离层、找坡层、刚性层
3.抹找平层
4.砂浆制作、运输
5.混凝土制作、运输、铺筑、养护
6.钢筋制安
7.油膏嵌缝</t>
  </si>
  <si>
    <t>屋面7  20mm厚M20预拌砂浆保护层</t>
  </si>
  <si>
    <t>[项目特征]
1.保护层:20mm厚M20预拌砂浆保护层
2.砂浆种类:预拌商品砂浆（干混）
3.其他:满足设计及规范要求
[工作内容]
1.基层清理
2.抹保护层
3.材料运输</t>
  </si>
  <si>
    <t>七</t>
  </si>
  <si>
    <t>零星</t>
  </si>
  <si>
    <t>车库地坪排水沟暗沟</t>
  </si>
  <si>
    <t>[项目特征]
1.土石类别:综合考虑
2.沟截面净空尺寸:详设计图纸
3.垫层材料种类、厚度:100厚C20混凝土垫层
4.混凝土强度等级、种类:钢筋砼排水沟，配筋详设计
5.砂浆强度等级:15厚M20防水砂浆抹沟壁
6.盖板材质、规格:6厚钢板盖板
7.其他:满足设计及规范要求
[工作内容]
1.挖填、运土石方
2.铺设垫层
3.模板及支撑制作、安装、拆除、堆放、运输及清理模内杂物、刷隔离剂等
4.混凝土制作、运输、浇筑、振捣、养护
5.刷防护材料
6.盖板安装</t>
  </si>
  <si>
    <t>车库截水沟</t>
  </si>
  <si>
    <t>[项目特征]
1.土石类别:综合考虑
2.沟截面净空尺寸:详设计图纸
3.垫层材料种类、厚度:100厚C20混凝土垫层
4.混凝土强度等级、种类:钢筋砼排水沟，配筋详设计
5.盖板材质、规格:500*400*50*5mm，304#不锈钢水篦子
6.其他:满足设计及规范要求
[工作内容]
1.挖填、运土石方
2.铺设垫层
3.模板及支撑制作、安装、拆除、堆放、运输及清理模内杂物、刷隔离剂等
4.混凝土制作、运输、浇筑、振捣、养护
5.刷防护材料
6.盖板安装</t>
  </si>
  <si>
    <t>车库地坪排水沟明沟</t>
  </si>
  <si>
    <t>[项目特征]
1.土石类别:综合考虑
2.沟截面净空尺寸:详设计图纸JZS-16-1
3.垫层材料种类、厚度:100厚C20混凝土垫层
4.混凝土强度等级、种类:钢筋砼排水沟，配筋详设计
5.砂浆强度等级:15厚M20防水砂浆抹沟壁
6.盖板材质、规格:380*580*60mm,C20混凝土盖板
7.其他:满足设计及规范要求
[工作内容]
1.挖填、运土石方
2.铺设垫层
3.模板及支撑制作、安装、拆除、堆放、运输及清理模内杂物、刷隔离剂等
4.混凝土制作、运输、浇筑、振捣、养护
5.刷防护材料
6.盖板安装</t>
  </si>
  <si>
    <t>成品线性排水沟</t>
  </si>
  <si>
    <t>[项目特征]
1.名称:成品线性排水沟
[工作内容]
1.采购、运输、安装</t>
  </si>
  <si>
    <t>成品钢盖板</t>
  </si>
  <si>
    <t>[项目特征]
1.盖板规格型号:700*700
[工作内容]
1.盖板制作、运输、安装</t>
  </si>
  <si>
    <t>块</t>
  </si>
  <si>
    <t>变形缝</t>
  </si>
  <si>
    <t>[项目特征]
1.变形缝材料种类:满足设计及规范要求
2.其他:满足设计及规范要求
3.部位：顶板、内墙面、侧墙、楼面、顶棚、外墙、屋面等所有部位
[工作内容]
1.清缝
2.填塞防水材料
3.止水带安装
4.盖缝制作、安装
5.刷防护材料</t>
  </si>
  <si>
    <t>检修爬梯</t>
  </si>
  <si>
    <t>[项目特征]
1.钢材品种、规格:综合考虑
2.做法:详设计施工图
3.油漆种类及遍数:刷红丹防锈漆两遍，刷第一遍油性调和漆
[工作内容]
1.制作
2.运输
3.拼装
4.安装
5.探伤
6.油漆</t>
  </si>
  <si>
    <t>后浇带金属网</t>
  </si>
  <si>
    <t>[项目特征]
1.材料品种、规格:镀锌钢丝网20*20
[工作内容]
1.铺贴
2.铆固</t>
  </si>
  <si>
    <t>防鼠、防虫网</t>
  </si>
  <si>
    <t>[项目特征]
1.材料品种、规格:不锈钢丝网，5目
2.其他:满足设计及规范要求
[工作内容]
1.安装
2.校正</t>
  </si>
  <si>
    <t>不锈钢防坠网</t>
  </si>
  <si>
    <t>[项目特征]
1.材料品种、规格:不锈钢防坠网，网孔不大于50✕50
[工作内容]
1.安装
2.校正
3.安螺栓及金属立柱</t>
  </si>
  <si>
    <t>-20X2钢板压条</t>
  </si>
  <si>
    <t>[项目特征]
1.材料品种、规格、颜色:-20X2钢板压条水泥钉@500固定，收口处用密封膏封严
2.其他:满足设计及规范要求
[工作内容]
1.制作、安装
2.刷防护材料</t>
  </si>
  <si>
    <t>塔吊操作工</t>
  </si>
  <si>
    <t>暂定用工人数9人，塔机使用周期12个月，最终以实际签证为准</t>
  </si>
  <si>
    <t>月</t>
  </si>
  <si>
    <t>1.计量规则：按实际签证工作月数*人数*综合单价=合价</t>
  </si>
  <si>
    <t>塔吊指挥工</t>
  </si>
  <si>
    <t>施工电梯操作工</t>
  </si>
  <si>
    <t>暂定用工人数22人，施工电梯使用周期12个月，最终以实际签证为准</t>
  </si>
  <si>
    <t>八</t>
  </si>
  <si>
    <t>其他费用</t>
  </si>
  <si>
    <t>安全文明施工费</t>
  </si>
  <si>
    <t>计算规则：按照清单合价(一~七)*费率计取，安全文明施工费投标人不得修改。结算时按照给定费率按实计算。</t>
  </si>
  <si>
    <t>九</t>
  </si>
  <si>
    <t>税前造价</t>
  </si>
  <si>
    <t>一~八</t>
  </si>
  <si>
    <t>十</t>
  </si>
  <si>
    <t>税金</t>
  </si>
  <si>
    <t>计价基数（工程量）：九*税率</t>
  </si>
  <si>
    <t>十一</t>
  </si>
  <si>
    <t>总价</t>
  </si>
  <si>
    <t>备注：说明：
1、本综合清单综合单价包括除安全文明施工费税金以外的所有费用。
2、本工程为综合单价包干，中标后不因任何原因调整。
3、本工程项目增值税税率为3%，若国家增值率规定发生变化，应根据规定进行调整。
4、本工程安全、文明施工费暂定2353586.22元。费率按3.59%计取，结算时按实计算。
5、以上清单部分材料甲供，其余未说明的清单材料费用均包含在清单价内。</t>
  </si>
  <si>
    <t>景典·龙都二区二标段劳务工程量清单限价</t>
  </si>
  <si>
    <t>附表一</t>
  </si>
  <si>
    <t>劳务分包甲供主材料明细表</t>
  </si>
  <si>
    <t>工程名称：景典·龙都二区二标段</t>
  </si>
  <si>
    <t>编号</t>
  </si>
  <si>
    <t>材料名称</t>
  </si>
  <si>
    <t>规格、型号</t>
  </si>
  <si>
    <t>材料用量（暂估）</t>
  </si>
  <si>
    <t>钢筋</t>
  </si>
  <si>
    <t>综合</t>
  </si>
  <si>
    <t>套筒</t>
  </si>
  <si>
    <t>混凝土</t>
  </si>
  <si>
    <t>各种砌体、砌块</t>
  </si>
  <si>
    <t>蒸压加气混凝土板（ALC板）</t>
  </si>
  <si>
    <t>干混砂浆</t>
  </si>
  <si>
    <t>水泥</t>
  </si>
  <si>
    <t>按实际使用需求</t>
  </si>
  <si>
    <t>河砂</t>
  </si>
  <si>
    <t>碎石、卵石</t>
  </si>
  <si>
    <t>钢丝网</t>
  </si>
  <si>
    <t>EPS板墙面</t>
  </si>
  <si>
    <t>石膏</t>
  </si>
  <si>
    <t>难燃型挤塑聚苯板</t>
  </si>
  <si>
    <t>岩棉板</t>
  </si>
  <si>
    <t>水篦子</t>
  </si>
  <si>
    <t>各种盖板</t>
  </si>
  <si>
    <t>空心楼盖内模</t>
  </si>
  <si>
    <t>增强型水泥基泡沫保温隔声板</t>
  </si>
  <si>
    <t>抗裂砂浆</t>
  </si>
  <si>
    <t>玻纤网格布</t>
  </si>
  <si>
    <t>水泥陶粒</t>
  </si>
  <si>
    <t>无纺聚酯纤维布</t>
  </si>
  <si>
    <t>模板</t>
  </si>
  <si>
    <t>钢管</t>
  </si>
  <si>
    <t>扣件</t>
  </si>
  <si>
    <t>顶托</t>
  </si>
  <si>
    <t>木方</t>
  </si>
  <si>
    <t>跳板</t>
  </si>
  <si>
    <t>张</t>
  </si>
  <si>
    <t>安全网、平网</t>
  </si>
  <si>
    <t>塔吊、施工电梯</t>
  </si>
  <si>
    <t>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</si>
</sst>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;[Red]0.00"/>
    <numFmt numFmtId="178" formatCode="0.00_ "/>
    <numFmt numFmtId="179" formatCode="0.00_);\(0.00\)"/>
    <numFmt numFmtId="180" formatCode="0.000_ "/>
  </numFmts>
  <fonts count="4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b/>
      <sz val="16"/>
      <color indexed="8"/>
      <name val="宋体"/>
      <charset val="134"/>
    </font>
    <font>
      <sz val="10.5"/>
      <color rgb="FF000000"/>
      <name val="黑体"/>
      <charset val="134"/>
    </font>
    <font>
      <sz val="10.5"/>
      <color indexed="8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rgb="FF000000"/>
      <name val="SimSun"/>
      <charset val="134"/>
    </font>
    <font>
      <sz val="11"/>
      <color rgb="FFFF0000"/>
      <name val="宋体"/>
      <charset val="134"/>
    </font>
    <font>
      <sz val="10"/>
      <name val="宋体"/>
      <charset val="0"/>
    </font>
    <font>
      <sz val="11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宋体"/>
      <charset val="134"/>
    </font>
    <font>
      <u/>
      <sz val="9"/>
      <name val="宋体"/>
      <charset val="134"/>
    </font>
    <font>
      <b/>
      <sz val="18"/>
      <name val="宋体"/>
      <charset val="134"/>
    </font>
    <font>
      <b/>
      <sz val="2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8" fillId="6" borderId="10" applyNumberFormat="0" applyAlignment="0" applyProtection="0">
      <alignment vertical="center"/>
    </xf>
    <xf numFmtId="0" fontId="39" fillId="6" borderId="9" applyNumberFormat="0" applyAlignment="0" applyProtection="0">
      <alignment vertical="center"/>
    </xf>
    <xf numFmtId="0" fontId="40" fillId="7" borderId="11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4" fillId="0" borderId="0"/>
  </cellStyleXfs>
  <cellXfs count="135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 applyProtection="1">
      <alignment horizontal="center" vertical="center" readingOrder="1"/>
    </xf>
    <xf numFmtId="176" fontId="3" fillId="0" borderId="0" xfId="0" applyNumberFormat="1" applyFont="1" applyFill="1" applyBorder="1" applyAlignment="1" applyProtection="1">
      <alignment horizontal="center" vertical="center" readingOrder="1"/>
    </xf>
    <xf numFmtId="0" fontId="4" fillId="0" borderId="0" xfId="0" applyNumberFormat="1" applyFont="1" applyFill="1" applyBorder="1" applyAlignment="1" applyProtection="1">
      <alignment horizontal="left" vertical="center" wrapText="1" readingOrder="1"/>
    </xf>
    <xf numFmtId="0" fontId="5" fillId="0" borderId="0" xfId="0" applyNumberFormat="1" applyFont="1" applyFill="1" applyBorder="1" applyAlignment="1" applyProtection="1">
      <alignment horizontal="left" vertical="center" wrapText="1" readingOrder="1"/>
    </xf>
    <xf numFmtId="0" fontId="5" fillId="0" borderId="0" xfId="0" applyNumberFormat="1" applyFont="1" applyFill="1" applyBorder="1" applyAlignment="1" applyProtection="1">
      <alignment horizontal="center" vertical="center" wrapText="1" readingOrder="1"/>
    </xf>
    <xf numFmtId="176" fontId="5" fillId="0" borderId="0" xfId="0" applyNumberFormat="1" applyFont="1" applyFill="1" applyBorder="1" applyAlignment="1" applyProtection="1">
      <alignment horizontal="left" vertical="center" wrapText="1" readingOrder="1"/>
    </xf>
    <xf numFmtId="0" fontId="5" fillId="0" borderId="0" xfId="0" applyNumberFormat="1" applyFont="1" applyFill="1" applyBorder="1" applyAlignment="1" applyProtection="1">
      <alignment horizontal="right" vertical="center" readingOrder="1"/>
    </xf>
    <xf numFmtId="0" fontId="5" fillId="0" borderId="1" xfId="0" applyNumberFormat="1" applyFont="1" applyFill="1" applyBorder="1" applyAlignment="1" applyProtection="1">
      <alignment horizontal="center" vertical="center" wrapText="1" readingOrder="1"/>
    </xf>
    <xf numFmtId="176" fontId="5" fillId="0" borderId="1" xfId="0" applyNumberFormat="1" applyFont="1" applyFill="1" applyBorder="1" applyAlignment="1" applyProtection="1">
      <alignment horizontal="center" vertical="center" wrapText="1" readingOrder="1"/>
    </xf>
    <xf numFmtId="0" fontId="6" fillId="0" borderId="1" xfId="0" applyNumberFormat="1" applyFont="1" applyFill="1" applyBorder="1" applyAlignment="1" applyProtection="1">
      <alignment horizontal="center" vertical="center" wrapText="1" readingOrder="1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177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 readingOrder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 readingOrder="1"/>
    </xf>
    <xf numFmtId="0" fontId="7" fillId="0" borderId="1" xfId="0" applyNumberFormat="1" applyFont="1" applyFill="1" applyBorder="1" applyAlignment="1" applyProtection="1">
      <alignment horizontal="center" vertical="center" wrapText="1" readingOrder="1"/>
    </xf>
    <xf numFmtId="0" fontId="7" fillId="0" borderId="1" xfId="0" applyNumberFormat="1" applyFont="1" applyFill="1" applyBorder="1" applyAlignment="1" applyProtection="1">
      <alignment horizontal="left" vertical="center" wrapText="1" readingOrder="1"/>
    </xf>
    <xf numFmtId="0" fontId="10" fillId="0" borderId="1" xfId="0" applyNumberFormat="1" applyFont="1" applyFill="1" applyBorder="1" applyAlignment="1" applyProtection="1">
      <alignment horizontal="center" vertical="center" wrapText="1" readingOrder="1"/>
    </xf>
    <xf numFmtId="0" fontId="11" fillId="0" borderId="1" xfId="0" applyNumberFormat="1" applyFont="1" applyFill="1" applyBorder="1" applyAlignment="1" applyProtection="1">
      <alignment horizontal="center" vertical="center" wrapText="1" readingOrder="1"/>
    </xf>
    <xf numFmtId="0" fontId="6" fillId="3" borderId="1" xfId="51" applyFont="1" applyFill="1" applyBorder="1" applyAlignment="1">
      <alignment horizontal="left" vertical="center" wrapText="1"/>
    </xf>
    <xf numFmtId="0" fontId="1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13" fillId="0" borderId="0" xfId="0" applyFont="1" applyFill="1" applyAlignment="1">
      <alignment wrapText="1"/>
    </xf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78" fontId="15" fillId="0" borderId="0" xfId="0" applyNumberFormat="1" applyFont="1" applyFill="1" applyBorder="1" applyAlignment="1">
      <alignment horizontal="right" vertical="center" wrapText="1"/>
    </xf>
    <xf numFmtId="178" fontId="15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43" fontId="13" fillId="0" borderId="0" xfId="0" applyNumberFormat="1" applyFont="1" applyFill="1" applyAlignment="1">
      <alignment wrapText="1"/>
    </xf>
    <xf numFmtId="49" fontId="18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right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178" fontId="20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left" vertical="center"/>
    </xf>
    <xf numFmtId="49" fontId="21" fillId="0" borderId="1" xfId="0" applyNumberFormat="1" applyFont="1" applyFill="1" applyBorder="1" applyAlignment="1">
      <alignment vertical="center"/>
    </xf>
    <xf numFmtId="49" fontId="20" fillId="0" borderId="1" xfId="0" applyNumberFormat="1" applyFont="1" applyFill="1" applyBorder="1" applyAlignment="1">
      <alignment horizontal="right" vertical="center"/>
    </xf>
    <xf numFmtId="49" fontId="20" fillId="0" borderId="1" xfId="0" applyNumberFormat="1" applyFont="1" applyFill="1" applyBorder="1" applyAlignment="1">
      <alignment horizontal="center" vertical="center"/>
    </xf>
    <xf numFmtId="179" fontId="23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51" applyFont="1" applyFill="1" applyBorder="1" applyAlignment="1">
      <alignment horizontal="left" vertical="center" wrapText="1"/>
    </xf>
    <xf numFmtId="0" fontId="15" fillId="0" borderId="1" xfId="5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vertical="center"/>
    </xf>
    <xf numFmtId="17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5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vertical="center"/>
    </xf>
    <xf numFmtId="49" fontId="23" fillId="0" borderId="1" xfId="0" applyNumberFormat="1" applyFont="1" applyFill="1" applyBorder="1" applyAlignment="1">
      <alignment horizontal="right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right" vertical="center" wrapText="1"/>
    </xf>
    <xf numFmtId="43" fontId="14" fillId="0" borderId="0" xfId="0" applyNumberFormat="1" applyFont="1" applyFill="1" applyBorder="1" applyAlignment="1">
      <alignment horizontal="center" vertical="center"/>
    </xf>
    <xf numFmtId="43" fontId="6" fillId="0" borderId="0" xfId="0" applyNumberFormat="1" applyFont="1" applyFill="1" applyBorder="1" applyAlignment="1">
      <alignment vertical="center"/>
    </xf>
    <xf numFmtId="43" fontId="6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3" fontId="15" fillId="0" borderId="0" xfId="0" applyNumberFormat="1" applyFont="1" applyFill="1" applyBorder="1" applyAlignment="1">
      <alignment vertical="center"/>
    </xf>
    <xf numFmtId="43" fontId="16" fillId="0" borderId="0" xfId="0" applyNumberFormat="1" applyFont="1" applyFill="1" applyBorder="1" applyAlignment="1">
      <alignment horizontal="center" vertical="center"/>
    </xf>
    <xf numFmtId="43" fontId="1" fillId="0" borderId="0" xfId="0" applyNumberFormat="1" applyFont="1" applyFill="1" applyBorder="1" applyAlignment="1">
      <alignment horizontal="center" vertical="center"/>
    </xf>
    <xf numFmtId="43" fontId="1" fillId="0" borderId="0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right" vertical="center" wrapText="1"/>
    </xf>
    <xf numFmtId="178" fontId="17" fillId="0" borderId="1" xfId="0" applyNumberFormat="1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10" fontId="15" fillId="0" borderId="1" xfId="0" applyNumberFormat="1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10" fontId="17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43" fontId="17" fillId="0" borderId="0" xfId="0" applyNumberFormat="1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right" vertical="center"/>
    </xf>
    <xf numFmtId="49" fontId="21" fillId="0" borderId="2" xfId="0" applyNumberFormat="1" applyFont="1" applyFill="1" applyBorder="1" applyAlignment="1">
      <alignment vertical="center"/>
    </xf>
    <xf numFmtId="0" fontId="24" fillId="0" borderId="0" xfId="51"/>
    <xf numFmtId="0" fontId="13" fillId="0" borderId="0" xfId="0" applyFont="1" applyAlignment="1">
      <alignment wrapText="1"/>
    </xf>
    <xf numFmtId="0" fontId="25" fillId="3" borderId="0" xfId="51" applyFont="1" applyFill="1" applyAlignment="1">
      <alignment horizontal="left" vertical="center" wrapText="1"/>
    </xf>
    <xf numFmtId="0" fontId="25" fillId="3" borderId="0" xfId="51" applyFont="1" applyFill="1" applyAlignment="1">
      <alignment horizontal="center" wrapText="1"/>
    </xf>
    <xf numFmtId="0" fontId="15" fillId="3" borderId="0" xfId="51" applyFont="1" applyFill="1" applyAlignment="1">
      <alignment horizontal="right" vertical="top" wrapText="1"/>
    </xf>
    <xf numFmtId="0" fontId="26" fillId="3" borderId="0" xfId="51" applyFont="1" applyFill="1" applyAlignment="1">
      <alignment vertical="center" wrapText="1"/>
    </xf>
    <xf numFmtId="0" fontId="25" fillId="3" borderId="3" xfId="51" applyFont="1" applyFill="1" applyBorder="1" applyAlignment="1">
      <alignment horizontal="center" wrapText="1"/>
    </xf>
    <xf numFmtId="0" fontId="27" fillId="3" borderId="0" xfId="51" applyFont="1" applyFill="1" applyAlignment="1">
      <alignment horizontal="left" wrapText="1"/>
    </xf>
    <xf numFmtId="0" fontId="28" fillId="3" borderId="0" xfId="51" applyFont="1" applyFill="1" applyAlignment="1">
      <alignment horizontal="left" wrapText="1"/>
    </xf>
    <xf numFmtId="0" fontId="15" fillId="3" borderId="0" xfId="51" applyFont="1" applyFill="1" applyAlignment="1">
      <alignment horizontal="left" vertical="center" wrapText="1"/>
    </xf>
    <xf numFmtId="0" fontId="28" fillId="3" borderId="4" xfId="51" applyFont="1" applyFill="1" applyBorder="1" applyAlignment="1">
      <alignment horizontal="center" vertical="center" wrapText="1"/>
    </xf>
    <xf numFmtId="0" fontId="28" fillId="3" borderId="0" xfId="51" applyFont="1" applyFill="1" applyAlignment="1">
      <alignment horizontal="center" vertical="center" wrapText="1"/>
    </xf>
    <xf numFmtId="0" fontId="15" fillId="3" borderId="0" xfId="51" applyFont="1" applyFill="1" applyAlignment="1">
      <alignment horizontal="right" vertical="center" wrapText="1"/>
    </xf>
    <xf numFmtId="0" fontId="1" fillId="3" borderId="0" xfId="51" applyFont="1" applyFill="1" applyAlignment="1">
      <alignment horizontal="left" wrapText="1"/>
    </xf>
    <xf numFmtId="0" fontId="1" fillId="3" borderId="3" xfId="51" applyFont="1" applyFill="1" applyBorder="1" applyAlignment="1">
      <alignment horizontal="left" wrapText="1"/>
    </xf>
    <xf numFmtId="0" fontId="1" fillId="3" borderId="4" xfId="51" applyFont="1" applyFill="1" applyBorder="1" applyAlignment="1">
      <alignment horizontal="left" wrapText="1"/>
    </xf>
    <xf numFmtId="0" fontId="1" fillId="3" borderId="5" xfId="51" applyFont="1" applyFill="1" applyBorder="1" applyAlignment="1">
      <alignment horizontal="left" wrapText="1"/>
    </xf>
    <xf numFmtId="0" fontId="15" fillId="3" borderId="4" xfId="5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Normal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9"/>
  <sheetViews>
    <sheetView zoomScale="85" zoomScaleNormal="85" workbookViewId="0">
      <selection activeCell="C5" sqref="C5:F5"/>
    </sheetView>
  </sheetViews>
  <sheetFormatPr defaultColWidth="9" defaultRowHeight="32" customHeight="1" outlineLevelCol="5"/>
  <cols>
    <col min="1" max="1" width="18.525" style="117" customWidth="1"/>
    <col min="2" max="2" width="10.5833333333333" style="117" customWidth="1"/>
    <col min="3" max="3" width="1.75" style="117" customWidth="1"/>
    <col min="4" max="4" width="26.25" style="117" customWidth="1"/>
    <col min="5" max="5" width="12.25" style="117" customWidth="1"/>
    <col min="6" max="6" width="22.75" style="117" customWidth="1"/>
    <col min="16376" max="16384" width="9" style="118"/>
  </cols>
  <sheetData>
    <row r="1" customFormat="1" ht="49.5" customHeight="1" spans="1:6">
      <c r="A1" s="119"/>
      <c r="B1" s="119"/>
      <c r="C1" s="119"/>
      <c r="D1" s="120"/>
      <c r="E1" s="120"/>
      <c r="F1" s="121" t="s">
        <v>0</v>
      </c>
    </row>
    <row r="2" customFormat="1" ht="61.5" customHeight="1" spans="1:6">
      <c r="A2" s="122"/>
      <c r="B2" s="122"/>
      <c r="C2" s="122"/>
      <c r="D2" s="123" t="s">
        <v>1</v>
      </c>
      <c r="E2" s="124" t="s">
        <v>2</v>
      </c>
      <c r="F2" s="125"/>
    </row>
    <row r="3" customFormat="1" ht="58.5" customHeight="1" spans="1:6">
      <c r="A3" s="126"/>
      <c r="B3" s="126"/>
      <c r="C3" s="126"/>
      <c r="D3" s="127" t="s">
        <v>3</v>
      </c>
      <c r="E3" s="128"/>
      <c r="F3" s="129"/>
    </row>
    <row r="4" customFormat="1" ht="41.25" customHeight="1" spans="1:6">
      <c r="A4" s="130" t="s">
        <v>4</v>
      </c>
      <c r="B4" s="130"/>
      <c r="C4" s="131" t="s">
        <v>5</v>
      </c>
      <c r="D4" s="131"/>
      <c r="E4" s="131"/>
      <c r="F4" s="131"/>
    </row>
    <row r="5" customFormat="1" ht="58.5" customHeight="1" spans="1:6">
      <c r="A5" s="130"/>
      <c r="B5" s="130"/>
      <c r="C5" s="132"/>
      <c r="D5" s="132"/>
      <c r="E5" s="132"/>
      <c r="F5" s="132"/>
    </row>
    <row r="6" customFormat="1" ht="41.25" customHeight="1" spans="1:6">
      <c r="A6" s="130" t="s">
        <v>6</v>
      </c>
      <c r="B6" s="130"/>
      <c r="C6" s="131"/>
      <c r="D6" s="131"/>
      <c r="E6" s="131"/>
      <c r="F6" s="131"/>
    </row>
    <row r="7" customFormat="1" ht="42" customHeight="1" spans="1:6">
      <c r="A7" s="130" t="s">
        <v>7</v>
      </c>
      <c r="B7" s="130"/>
      <c r="C7" s="133"/>
      <c r="D7" s="133"/>
      <c r="E7" s="133"/>
      <c r="F7" s="133"/>
    </row>
    <row r="8" customFormat="1" ht="28.5" customHeight="1" spans="1:6">
      <c r="A8" s="130"/>
      <c r="B8" s="130"/>
      <c r="C8" s="132"/>
      <c r="D8" s="132"/>
      <c r="E8" s="132"/>
      <c r="F8" s="132"/>
    </row>
    <row r="9" customFormat="1" ht="60" customHeight="1" spans="1:6">
      <c r="A9" s="130" t="s">
        <v>8</v>
      </c>
      <c r="B9" s="131"/>
      <c r="C9" s="131"/>
      <c r="D9" s="131"/>
      <c r="E9" s="131"/>
      <c r="F9" s="131"/>
    </row>
    <row r="10" customFormat="1" ht="33" customHeight="1" spans="1:6">
      <c r="A10" s="130"/>
      <c r="B10" s="134" t="s">
        <v>9</v>
      </c>
      <c r="C10" s="134"/>
      <c r="D10" s="134"/>
      <c r="E10" s="134"/>
      <c r="F10" s="134"/>
    </row>
    <row r="11" customFormat="1" ht="61" customHeight="1" spans="1:6">
      <c r="A11" s="130" t="s">
        <v>10</v>
      </c>
      <c r="B11" s="131"/>
      <c r="C11" s="131"/>
      <c r="D11" s="131"/>
      <c r="E11" s="131"/>
      <c r="F11" s="131"/>
    </row>
    <row r="12" customFormat="1" ht="28.5" customHeight="1" spans="1:6">
      <c r="A12" s="130"/>
      <c r="B12" s="134" t="s">
        <v>11</v>
      </c>
      <c r="C12" s="134"/>
      <c r="D12" s="134"/>
      <c r="E12" s="134"/>
      <c r="F12" s="134"/>
    </row>
    <row r="13" customFormat="1" ht="78" customHeight="1" spans="1:6">
      <c r="A13" s="130" t="s">
        <v>12</v>
      </c>
      <c r="B13" s="131"/>
      <c r="C13" s="131"/>
      <c r="D13" s="131"/>
      <c r="E13" s="131"/>
      <c r="F13" s="131"/>
    </row>
    <row r="14" customFormat="1" ht="28.5" customHeight="1" spans="1:6">
      <c r="A14" s="130"/>
      <c r="B14" s="134" t="s">
        <v>13</v>
      </c>
      <c r="C14" s="134"/>
      <c r="D14" s="134"/>
      <c r="E14" s="134"/>
      <c r="F14" s="134"/>
    </row>
    <row r="15" ht="33" customHeight="1" spans="1:6">
      <c r="A15" s="130"/>
      <c r="B15" s="130"/>
      <c r="C15" s="130" t="s">
        <v>14</v>
      </c>
      <c r="D15" s="130"/>
      <c r="E15" s="130"/>
      <c r="F15" s="130"/>
    </row>
    <row r="17" customFormat="1" customHeight="1" spans="1:6">
      <c r="A17" s="117"/>
      <c r="B17" s="117"/>
      <c r="C17" s="117"/>
      <c r="D17" s="117"/>
      <c r="E17" s="117"/>
      <c r="F17" s="117"/>
    </row>
    <row r="18" customFormat="1" ht="49" customHeight="1" spans="1:6">
      <c r="A18" s="117"/>
      <c r="B18" s="117"/>
      <c r="C18" s="117"/>
      <c r="D18" s="117"/>
      <c r="E18" s="117"/>
      <c r="F18" s="117"/>
    </row>
    <row r="19" customFormat="1" ht="13.5" spans="1:6">
      <c r="A19" s="117"/>
      <c r="B19" s="117"/>
      <c r="C19" s="117"/>
      <c r="D19" s="117"/>
      <c r="E19" s="117"/>
      <c r="F19" s="117"/>
    </row>
    <row r="20" customFormat="1" ht="13.5" spans="1:6">
      <c r="A20" s="117"/>
      <c r="B20" s="117"/>
      <c r="C20" s="117"/>
      <c r="D20" s="117"/>
      <c r="E20" s="117"/>
      <c r="F20" s="117"/>
    </row>
    <row r="21" customFormat="1" ht="13.5" spans="1:6">
      <c r="A21" s="117"/>
      <c r="B21" s="117"/>
      <c r="C21" s="117"/>
      <c r="D21" s="117"/>
      <c r="E21" s="117"/>
      <c r="F21" s="117"/>
    </row>
    <row r="22" customFormat="1" ht="13.5" spans="1:6">
      <c r="A22" s="117"/>
      <c r="B22" s="117"/>
      <c r="C22" s="117"/>
      <c r="D22" s="117"/>
      <c r="E22" s="117"/>
      <c r="F22" s="117"/>
    </row>
    <row r="23" customFormat="1" ht="13.5" spans="1:6">
      <c r="A23" s="117"/>
      <c r="B23" s="117"/>
      <c r="C23" s="117"/>
      <c r="D23" s="117"/>
      <c r="E23" s="117"/>
      <c r="F23" s="117"/>
    </row>
    <row r="24" customFormat="1" ht="13.5" spans="1:6">
      <c r="A24" s="117"/>
      <c r="B24" s="117"/>
      <c r="C24" s="117"/>
      <c r="D24" s="117"/>
      <c r="E24" s="117"/>
      <c r="F24" s="117"/>
    </row>
    <row r="25" customFormat="1" ht="13.5" spans="1:6">
      <c r="A25" s="117"/>
      <c r="B25" s="117"/>
      <c r="C25" s="117"/>
      <c r="D25" s="117"/>
      <c r="E25" s="117"/>
      <c r="F25" s="117"/>
    </row>
    <row r="26" customFormat="1" ht="13.5" spans="1:6">
      <c r="A26" s="117"/>
      <c r="B26" s="117"/>
      <c r="C26" s="117"/>
      <c r="D26" s="117"/>
      <c r="E26" s="117"/>
      <c r="F26" s="117"/>
    </row>
    <row r="27" customFormat="1" ht="13.5" spans="1:6">
      <c r="A27" s="117"/>
      <c r="B27" s="117"/>
      <c r="C27" s="117"/>
      <c r="D27" s="117"/>
      <c r="E27" s="117"/>
      <c r="F27" s="117"/>
    </row>
    <row r="28" customFormat="1" ht="13.5" spans="1:6">
      <c r="A28" s="117"/>
      <c r="B28" s="117"/>
      <c r="C28" s="117"/>
      <c r="D28" s="117"/>
      <c r="E28" s="117"/>
      <c r="F28" s="117"/>
    </row>
    <row r="29" customFormat="1" ht="13.5" spans="1:6">
      <c r="A29" s="117"/>
      <c r="B29" s="117"/>
      <c r="C29" s="117"/>
      <c r="D29" s="117"/>
      <c r="E29" s="117"/>
      <c r="F29" s="117"/>
    </row>
    <row r="30" customFormat="1" ht="13.5" spans="1:6">
      <c r="A30" s="117"/>
      <c r="B30" s="117"/>
      <c r="C30" s="117"/>
      <c r="D30" s="117"/>
      <c r="E30" s="117"/>
      <c r="F30" s="117"/>
    </row>
    <row r="31" customFormat="1" ht="13.5" spans="1:6">
      <c r="A31" s="117"/>
      <c r="B31" s="117"/>
      <c r="C31" s="117"/>
      <c r="D31" s="117"/>
      <c r="E31" s="117"/>
      <c r="F31" s="117"/>
    </row>
    <row r="32" customFormat="1" ht="13.5" spans="1:6">
      <c r="A32" s="117"/>
      <c r="B32" s="117"/>
      <c r="C32" s="117"/>
      <c r="D32" s="117"/>
      <c r="E32" s="117"/>
      <c r="F32" s="117"/>
    </row>
    <row r="33" customFormat="1" ht="13.5" spans="1:6">
      <c r="A33" s="117"/>
      <c r="B33" s="117"/>
      <c r="C33" s="117"/>
      <c r="D33" s="117"/>
      <c r="E33" s="117"/>
      <c r="F33" s="117"/>
    </row>
    <row r="34" customFormat="1" ht="13.5" spans="1:6">
      <c r="A34" s="117"/>
      <c r="B34" s="117"/>
      <c r="C34" s="117"/>
      <c r="D34" s="117"/>
      <c r="E34" s="117"/>
      <c r="F34" s="117"/>
    </row>
    <row r="35" customFormat="1" ht="13.5" spans="1:6">
      <c r="A35" s="117"/>
      <c r="B35" s="117"/>
      <c r="C35" s="117"/>
      <c r="D35" s="117"/>
      <c r="E35" s="117"/>
      <c r="F35" s="117"/>
    </row>
    <row r="36" customFormat="1" ht="13.5" spans="1:6">
      <c r="A36" s="117"/>
      <c r="B36" s="117"/>
      <c r="C36" s="117"/>
      <c r="D36" s="117"/>
      <c r="E36" s="117"/>
      <c r="F36" s="117"/>
    </row>
    <row r="37" customFormat="1" ht="13.5" spans="1:6">
      <c r="A37" s="117"/>
      <c r="B37" s="117"/>
      <c r="C37" s="117"/>
      <c r="D37" s="117"/>
      <c r="E37" s="117"/>
      <c r="F37" s="117"/>
    </row>
    <row r="38" customFormat="1" ht="13.5" spans="1:6">
      <c r="A38" s="117"/>
      <c r="B38" s="117"/>
      <c r="C38" s="117"/>
      <c r="D38" s="117"/>
      <c r="E38" s="117"/>
      <c r="F38" s="117"/>
    </row>
    <row r="39" customFormat="1" ht="13.5" spans="1:6">
      <c r="A39" s="117"/>
      <c r="B39" s="117"/>
      <c r="C39" s="117"/>
      <c r="D39" s="117"/>
      <c r="E39" s="117"/>
      <c r="F39" s="117"/>
    </row>
    <row r="40" customFormat="1" ht="13.5" spans="1:6">
      <c r="A40" s="117"/>
      <c r="B40" s="117"/>
      <c r="C40" s="117"/>
      <c r="D40" s="117"/>
      <c r="E40" s="117"/>
      <c r="F40" s="117"/>
    </row>
    <row r="41" customFormat="1" ht="13.5" spans="1:6">
      <c r="A41" s="117"/>
      <c r="B41" s="117"/>
      <c r="C41" s="117"/>
      <c r="D41" s="117"/>
      <c r="E41" s="117"/>
      <c r="F41" s="117"/>
    </row>
    <row r="42" customFormat="1" ht="13.5" spans="1:6">
      <c r="A42" s="117"/>
      <c r="B42" s="117"/>
      <c r="C42" s="117"/>
      <c r="D42" s="117"/>
      <c r="E42" s="117"/>
      <c r="F42" s="117"/>
    </row>
    <row r="43" customFormat="1" ht="13.5" spans="1:6">
      <c r="A43" s="117"/>
      <c r="B43" s="117"/>
      <c r="C43" s="117"/>
      <c r="D43" s="117"/>
      <c r="E43" s="117"/>
      <c r="F43" s="117"/>
    </row>
    <row r="44" customFormat="1" ht="13.5" spans="1:6">
      <c r="A44" s="117"/>
      <c r="B44" s="117"/>
      <c r="C44" s="117"/>
      <c r="D44" s="117"/>
      <c r="E44" s="117"/>
      <c r="F44" s="117"/>
    </row>
    <row r="45" customFormat="1" ht="13.5" spans="1:6">
      <c r="A45" s="117"/>
      <c r="B45" s="117"/>
      <c r="C45" s="117"/>
      <c r="D45" s="117"/>
      <c r="E45" s="117"/>
      <c r="F45" s="117"/>
    </row>
    <row r="46" customFormat="1" ht="13.5" spans="1:6">
      <c r="A46" s="117"/>
      <c r="B46" s="117"/>
      <c r="C46" s="117"/>
      <c r="D46" s="117"/>
      <c r="E46" s="117"/>
      <c r="F46" s="117"/>
    </row>
    <row r="47" customFormat="1" ht="13.5" spans="1:6">
      <c r="A47" s="117"/>
      <c r="B47" s="117"/>
      <c r="C47" s="117"/>
      <c r="D47" s="117"/>
      <c r="E47" s="117"/>
      <c r="F47" s="117"/>
    </row>
    <row r="48" customFormat="1" ht="13.5" spans="1:6">
      <c r="A48" s="117"/>
      <c r="B48" s="117"/>
      <c r="C48" s="117"/>
      <c r="D48" s="117"/>
      <c r="E48" s="117"/>
      <c r="F48" s="117"/>
    </row>
    <row r="49" customFormat="1" ht="13.5" spans="1:6">
      <c r="A49" s="117"/>
      <c r="B49" s="117"/>
      <c r="C49" s="117"/>
      <c r="D49" s="117"/>
      <c r="E49" s="117"/>
      <c r="F49" s="117"/>
    </row>
    <row r="50" customFormat="1" ht="13.5" spans="1:6">
      <c r="A50" s="117"/>
      <c r="B50" s="117"/>
      <c r="C50" s="117"/>
      <c r="D50" s="117"/>
      <c r="E50" s="117"/>
      <c r="F50" s="117"/>
    </row>
    <row r="51" customFormat="1" ht="13.5" spans="1:6">
      <c r="A51" s="117"/>
      <c r="B51" s="117"/>
      <c r="C51" s="117"/>
      <c r="D51" s="117"/>
      <c r="E51" s="117"/>
      <c r="F51" s="117"/>
    </row>
    <row r="52" customFormat="1" ht="13.5" spans="1:6">
      <c r="A52" s="117"/>
      <c r="B52" s="117"/>
      <c r="C52" s="117"/>
      <c r="D52" s="117"/>
      <c r="E52" s="117"/>
      <c r="F52" s="117"/>
    </row>
    <row r="53" customFormat="1" ht="38" customHeight="1" spans="1:6">
      <c r="A53" s="117"/>
      <c r="B53" s="117"/>
      <c r="C53" s="117"/>
      <c r="D53" s="117"/>
      <c r="E53" s="117"/>
      <c r="F53" s="117"/>
    </row>
    <row r="54" customFormat="1" ht="13.5" spans="1:6">
      <c r="A54" s="117"/>
      <c r="B54" s="117"/>
      <c r="C54" s="117"/>
      <c r="D54" s="117"/>
      <c r="E54" s="117"/>
      <c r="F54" s="117"/>
    </row>
    <row r="55" customFormat="1" ht="13.5" spans="1:6">
      <c r="A55" s="117"/>
      <c r="B55" s="117"/>
      <c r="C55" s="117"/>
      <c r="D55" s="117"/>
      <c r="E55" s="117"/>
      <c r="F55" s="117"/>
    </row>
    <row r="56" customFormat="1" ht="13.5" spans="1:6">
      <c r="A56" s="117"/>
      <c r="B56" s="117"/>
      <c r="C56" s="117"/>
      <c r="D56" s="117"/>
      <c r="E56" s="117"/>
      <c r="F56" s="117"/>
    </row>
    <row r="57" customFormat="1" ht="13.5" spans="1:6">
      <c r="A57" s="117"/>
      <c r="B57" s="117"/>
      <c r="C57" s="117"/>
      <c r="D57" s="117"/>
      <c r="E57" s="117"/>
      <c r="F57" s="117"/>
    </row>
    <row r="58" customFormat="1" ht="13.5" spans="1:6">
      <c r="A58" s="117"/>
      <c r="B58" s="117"/>
      <c r="C58" s="117"/>
      <c r="D58" s="117"/>
      <c r="E58" s="117"/>
      <c r="F58" s="117"/>
    </row>
    <row r="59" customFormat="1" ht="13.5" spans="1:6">
      <c r="A59" s="117"/>
      <c r="B59" s="117"/>
      <c r="C59" s="117"/>
      <c r="D59" s="117"/>
      <c r="E59" s="117"/>
      <c r="F59" s="117"/>
    </row>
    <row r="60" customFormat="1" ht="13.5" spans="1:6">
      <c r="A60" s="117"/>
      <c r="B60" s="117"/>
      <c r="C60" s="117"/>
      <c r="D60" s="117"/>
      <c r="E60" s="117"/>
      <c r="F60" s="117"/>
    </row>
    <row r="61" customFormat="1" ht="13.5" spans="1:6">
      <c r="A61" s="117"/>
      <c r="B61" s="117"/>
      <c r="C61" s="117"/>
      <c r="D61" s="117"/>
      <c r="E61" s="117"/>
      <c r="F61" s="117"/>
    </row>
    <row r="62" customFormat="1" ht="13.5" spans="1:6">
      <c r="A62" s="117"/>
      <c r="B62" s="117"/>
      <c r="C62" s="117"/>
      <c r="D62" s="117"/>
      <c r="E62" s="117"/>
      <c r="F62" s="117"/>
    </row>
    <row r="63" customFormat="1" ht="13.5" spans="1:6">
      <c r="A63" s="117"/>
      <c r="B63" s="117"/>
      <c r="C63" s="117"/>
      <c r="D63" s="117"/>
      <c r="E63" s="117"/>
      <c r="F63" s="117"/>
    </row>
    <row r="64" customFormat="1" ht="13.5" spans="1:6">
      <c r="A64" s="117"/>
      <c r="B64" s="117"/>
      <c r="C64" s="117"/>
      <c r="D64" s="117"/>
      <c r="E64" s="117"/>
      <c r="F64" s="117"/>
    </row>
    <row r="65" customFormat="1" ht="13.5" spans="1:6">
      <c r="A65" s="117"/>
      <c r="B65" s="117"/>
      <c r="C65" s="117"/>
      <c r="D65" s="117"/>
      <c r="E65" s="117"/>
      <c r="F65" s="117"/>
    </row>
    <row r="66" customFormat="1" ht="13.5" spans="1:6">
      <c r="A66" s="117"/>
      <c r="B66" s="117"/>
      <c r="C66" s="117"/>
      <c r="D66" s="117"/>
      <c r="E66" s="117"/>
      <c r="F66" s="117"/>
    </row>
    <row r="67" customFormat="1" ht="13.5" spans="1:6">
      <c r="A67" s="117"/>
      <c r="B67" s="117"/>
      <c r="C67" s="117"/>
      <c r="D67" s="117"/>
      <c r="E67" s="117"/>
      <c r="F67" s="117"/>
    </row>
    <row r="68" customFormat="1" ht="13.5" spans="1:6">
      <c r="A68" s="117"/>
      <c r="B68" s="117"/>
      <c r="C68" s="117"/>
      <c r="D68" s="117"/>
      <c r="E68" s="117"/>
      <c r="F68" s="117"/>
    </row>
    <row r="69" customFormat="1" ht="13.5" spans="1:6">
      <c r="A69" s="117"/>
      <c r="B69" s="117"/>
      <c r="C69" s="117"/>
      <c r="D69" s="117"/>
      <c r="E69" s="117"/>
      <c r="F69" s="117"/>
    </row>
    <row r="70" customFormat="1" ht="13.5" spans="1:6">
      <c r="A70" s="117"/>
      <c r="B70" s="117"/>
      <c r="C70" s="117"/>
      <c r="D70" s="117"/>
      <c r="E70" s="117"/>
      <c r="F70" s="117"/>
    </row>
    <row r="71" customFormat="1" ht="13.5" spans="1:6">
      <c r="A71" s="117"/>
      <c r="B71" s="117"/>
      <c r="C71" s="117"/>
      <c r="D71" s="117"/>
      <c r="E71" s="117"/>
      <c r="F71" s="117"/>
    </row>
    <row r="72" customFormat="1" ht="13.5" spans="1:6">
      <c r="A72" s="117"/>
      <c r="B72" s="117"/>
      <c r="C72" s="117"/>
      <c r="D72" s="117"/>
      <c r="E72" s="117"/>
      <c r="F72" s="117"/>
    </row>
    <row r="73" customFormat="1" ht="13.5" spans="1:6">
      <c r="A73" s="117"/>
      <c r="B73" s="117"/>
      <c r="C73" s="117"/>
      <c r="D73" s="117"/>
      <c r="E73" s="117"/>
      <c r="F73" s="117"/>
    </row>
    <row r="74" customFormat="1" ht="13.5" spans="1:6">
      <c r="A74" s="117"/>
      <c r="B74" s="117"/>
      <c r="C74" s="117"/>
      <c r="D74" s="117"/>
      <c r="E74" s="117"/>
      <c r="F74" s="117"/>
    </row>
    <row r="75" customFormat="1" ht="13.5" spans="1:6">
      <c r="A75" s="117"/>
      <c r="B75" s="117"/>
      <c r="C75" s="117"/>
      <c r="D75" s="117"/>
      <c r="E75" s="117"/>
      <c r="F75" s="117"/>
    </row>
    <row r="76" customFormat="1" ht="13.5" spans="1:6">
      <c r="A76" s="117"/>
      <c r="B76" s="117"/>
      <c r="C76" s="117"/>
      <c r="D76" s="117"/>
      <c r="E76" s="117"/>
      <c r="F76" s="117"/>
    </row>
    <row r="77" customFormat="1" ht="13.5" spans="1:6">
      <c r="A77" s="117"/>
      <c r="B77" s="117"/>
      <c r="C77" s="117"/>
      <c r="D77" s="117"/>
      <c r="E77" s="117"/>
      <c r="F77" s="117"/>
    </row>
    <row r="78" customFormat="1" ht="13.5" spans="1:6">
      <c r="A78" s="117"/>
      <c r="B78" s="117"/>
      <c r="C78" s="117"/>
      <c r="D78" s="117"/>
      <c r="E78" s="117"/>
      <c r="F78" s="117"/>
    </row>
    <row r="79" customFormat="1" ht="13.5" spans="1:6">
      <c r="A79" s="117"/>
      <c r="B79" s="117"/>
      <c r="C79" s="117"/>
      <c r="D79" s="117"/>
      <c r="E79" s="117"/>
      <c r="F79" s="117"/>
    </row>
    <row r="80" customFormat="1" ht="13.5" spans="1:6">
      <c r="A80" s="117"/>
      <c r="B80" s="117"/>
      <c r="C80" s="117"/>
      <c r="D80" s="117"/>
      <c r="E80" s="117"/>
      <c r="F80" s="117"/>
    </row>
    <row r="81" customFormat="1" customHeight="1" spans="1:6">
      <c r="A81" s="117"/>
      <c r="B81" s="117"/>
      <c r="C81" s="117"/>
      <c r="D81" s="117"/>
      <c r="E81" s="117"/>
      <c r="F81" s="117"/>
    </row>
    <row r="82" customFormat="1" ht="93" customHeight="1" spans="1:6">
      <c r="A82" s="117"/>
      <c r="B82" s="117"/>
      <c r="C82" s="117"/>
      <c r="D82" s="117"/>
      <c r="E82" s="117"/>
      <c r="F82" s="117"/>
    </row>
    <row r="83" customFormat="1" ht="42" customHeight="1" spans="1:6">
      <c r="A83" s="117"/>
      <c r="B83" s="117"/>
      <c r="C83" s="117"/>
      <c r="D83" s="117"/>
      <c r="E83" s="117"/>
      <c r="F83" s="117"/>
    </row>
    <row r="84" customFormat="1" ht="45" customHeight="1" spans="1:6">
      <c r="A84" s="117"/>
      <c r="B84" s="117"/>
      <c r="C84" s="117"/>
      <c r="D84" s="117"/>
      <c r="E84" s="117"/>
      <c r="F84" s="117"/>
    </row>
    <row r="85" customFormat="1" ht="47" customHeight="1" spans="1:6">
      <c r="A85" s="117"/>
      <c r="B85" s="117"/>
      <c r="C85" s="117"/>
      <c r="D85" s="117"/>
      <c r="E85" s="117"/>
      <c r="F85" s="117"/>
    </row>
    <row r="86" customFormat="1" ht="110" customHeight="1" spans="1:6">
      <c r="A86" s="117"/>
      <c r="B86" s="117"/>
      <c r="C86" s="117"/>
      <c r="D86" s="117"/>
      <c r="E86" s="117"/>
      <c r="F86" s="117"/>
    </row>
    <row r="87" customFormat="1" customHeight="1" spans="1:6">
      <c r="A87" s="117"/>
      <c r="B87" s="117"/>
      <c r="C87" s="117"/>
      <c r="D87" s="117"/>
      <c r="E87" s="117"/>
      <c r="F87" s="117"/>
    </row>
    <row r="88" customFormat="1" customHeight="1" spans="1:6">
      <c r="A88" s="117"/>
      <c r="B88" s="117"/>
      <c r="C88" s="117"/>
      <c r="D88" s="117"/>
      <c r="E88" s="117"/>
      <c r="F88" s="117"/>
    </row>
    <row r="89" customFormat="1" customHeight="1" spans="1:6">
      <c r="A89" s="117"/>
      <c r="B89" s="117"/>
      <c r="C89" s="117"/>
      <c r="D89" s="117"/>
      <c r="E89" s="117"/>
      <c r="F89" s="117"/>
    </row>
    <row r="90" customFormat="1" customHeight="1" spans="1:6">
      <c r="A90" s="117"/>
      <c r="B90" s="117"/>
      <c r="C90" s="117"/>
      <c r="D90" s="117"/>
      <c r="E90" s="117"/>
      <c r="F90" s="117"/>
    </row>
    <row r="91" customFormat="1" customHeight="1" spans="1:6">
      <c r="A91" s="117"/>
      <c r="B91" s="117"/>
      <c r="C91" s="117"/>
      <c r="D91" s="117"/>
      <c r="E91" s="117"/>
      <c r="F91" s="117"/>
    </row>
    <row r="92" customFormat="1" customHeight="1" spans="1:6">
      <c r="A92" s="117"/>
      <c r="B92" s="117"/>
      <c r="C92" s="117"/>
      <c r="D92" s="117"/>
      <c r="E92" s="117"/>
      <c r="F92" s="117"/>
    </row>
    <row r="93" customFormat="1" customHeight="1" spans="1:6">
      <c r="A93" s="117"/>
      <c r="B93" s="117"/>
      <c r="C93" s="117"/>
      <c r="D93" s="117"/>
      <c r="E93" s="117"/>
      <c r="F93" s="117"/>
    </row>
    <row r="94" customFormat="1" customHeight="1" spans="1:6">
      <c r="A94" s="117"/>
      <c r="B94" s="117"/>
      <c r="C94" s="117"/>
      <c r="D94" s="117"/>
      <c r="E94" s="117"/>
      <c r="F94" s="117"/>
    </row>
    <row r="95" customFormat="1" customHeight="1" spans="1:6">
      <c r="A95" s="117"/>
      <c r="B95" s="117"/>
      <c r="C95" s="117"/>
      <c r="D95" s="117"/>
      <c r="E95" s="117"/>
      <c r="F95" s="117"/>
    </row>
    <row r="96" customFormat="1" customHeight="1" spans="1:6">
      <c r="A96" s="117"/>
      <c r="B96" s="117"/>
      <c r="C96" s="117"/>
      <c r="D96" s="117"/>
      <c r="E96" s="117"/>
      <c r="F96" s="117"/>
    </row>
    <row r="97" customFormat="1" customHeight="1" spans="1:6">
      <c r="A97" s="117"/>
      <c r="B97" s="117"/>
      <c r="C97" s="117"/>
      <c r="D97" s="117"/>
      <c r="E97" s="117"/>
      <c r="F97" s="117"/>
    </row>
    <row r="98" customFormat="1" customHeight="1" spans="1:6">
      <c r="A98" s="117"/>
      <c r="B98" s="117"/>
      <c r="C98" s="117"/>
      <c r="D98" s="117"/>
      <c r="E98" s="117"/>
      <c r="F98" s="117"/>
    </row>
    <row r="99" customFormat="1" customHeight="1" spans="1:6">
      <c r="A99" s="117"/>
      <c r="B99" s="117"/>
      <c r="C99" s="117"/>
      <c r="D99" s="117"/>
      <c r="E99" s="117"/>
      <c r="F99" s="117"/>
    </row>
    <row r="100" customFormat="1" customHeight="1" spans="1:6">
      <c r="A100" s="117"/>
      <c r="B100" s="117"/>
      <c r="C100" s="117"/>
      <c r="D100" s="117"/>
      <c r="E100" s="117"/>
      <c r="F100" s="117"/>
    </row>
    <row r="101" customFormat="1" customHeight="1" spans="1:6">
      <c r="A101" s="117"/>
      <c r="B101" s="117"/>
      <c r="C101" s="117"/>
      <c r="D101" s="117"/>
      <c r="E101" s="117"/>
      <c r="F101" s="117"/>
    </row>
    <row r="102" customFormat="1" customHeight="1" spans="1:6">
      <c r="A102" s="117"/>
      <c r="B102" s="117"/>
      <c r="C102" s="117"/>
      <c r="D102" s="117"/>
      <c r="E102" s="117"/>
      <c r="F102" s="117"/>
    </row>
    <row r="103" customFormat="1" customHeight="1" spans="1:6">
      <c r="A103" s="117"/>
      <c r="B103" s="117"/>
      <c r="C103" s="117"/>
      <c r="D103" s="117"/>
      <c r="E103" s="117"/>
      <c r="F103" s="117"/>
    </row>
    <row r="104" customFormat="1" customHeight="1" spans="1:6">
      <c r="A104" s="117"/>
      <c r="B104" s="117"/>
      <c r="C104" s="117"/>
      <c r="D104" s="117"/>
      <c r="E104" s="117"/>
      <c r="F104" s="117"/>
    </row>
    <row r="105" customFormat="1" customHeight="1" spans="1:6">
      <c r="A105" s="117"/>
      <c r="B105" s="117"/>
      <c r="C105" s="117"/>
      <c r="D105" s="117"/>
      <c r="E105" s="117"/>
      <c r="F105" s="117"/>
    </row>
    <row r="106" customFormat="1" customHeight="1" spans="1:6">
      <c r="A106" s="117"/>
      <c r="B106" s="117"/>
      <c r="C106" s="117"/>
      <c r="D106" s="117"/>
      <c r="E106" s="117"/>
      <c r="F106" s="117"/>
    </row>
    <row r="107" customFormat="1" customHeight="1" spans="1:6">
      <c r="A107" s="117"/>
      <c r="B107" s="117"/>
      <c r="C107" s="117"/>
      <c r="D107" s="117"/>
      <c r="E107" s="117"/>
      <c r="F107" s="117"/>
    </row>
    <row r="108" customFormat="1" customHeight="1" spans="1:6">
      <c r="A108" s="117"/>
      <c r="B108" s="117"/>
      <c r="C108" s="117"/>
      <c r="D108" s="117"/>
      <c r="E108" s="117"/>
      <c r="F108" s="117"/>
    </row>
    <row r="109" customFormat="1" customHeight="1" spans="1:6">
      <c r="A109" s="117"/>
      <c r="B109" s="117"/>
      <c r="C109" s="117"/>
      <c r="D109" s="117"/>
      <c r="E109" s="117"/>
      <c r="F109" s="117"/>
    </row>
    <row r="110" customFormat="1" customHeight="1" spans="1:6">
      <c r="A110" s="117"/>
      <c r="B110" s="117"/>
      <c r="C110" s="117"/>
      <c r="D110" s="117"/>
      <c r="E110" s="117"/>
      <c r="F110" s="117"/>
    </row>
    <row r="111" customFormat="1" customHeight="1" spans="1:6">
      <c r="A111" s="117"/>
      <c r="B111" s="117"/>
      <c r="C111" s="117"/>
      <c r="D111" s="117"/>
      <c r="E111" s="117"/>
      <c r="F111" s="117"/>
    </row>
    <row r="112" customFormat="1" customHeight="1" spans="1:6">
      <c r="A112" s="117"/>
      <c r="B112" s="117"/>
      <c r="C112" s="117"/>
      <c r="D112" s="117"/>
      <c r="E112" s="117"/>
      <c r="F112" s="117"/>
    </row>
    <row r="113" customFormat="1" customHeight="1" spans="1:6">
      <c r="A113" s="117"/>
      <c r="B113" s="117"/>
      <c r="C113" s="117"/>
      <c r="D113" s="117"/>
      <c r="E113" s="117"/>
      <c r="F113" s="117"/>
    </row>
    <row r="114" customFormat="1" customHeight="1" spans="1:6">
      <c r="A114" s="117"/>
      <c r="B114" s="117"/>
      <c r="C114" s="117"/>
      <c r="D114" s="117"/>
      <c r="E114" s="117"/>
      <c r="F114" s="117"/>
    </row>
    <row r="115" customFormat="1" customHeight="1" spans="1:6">
      <c r="A115" s="117"/>
      <c r="B115" s="117"/>
      <c r="C115" s="117"/>
      <c r="D115" s="117"/>
      <c r="E115" s="117"/>
      <c r="F115" s="117"/>
    </row>
    <row r="116" customFormat="1" customHeight="1" spans="1:6">
      <c r="A116" s="117"/>
      <c r="B116" s="117"/>
      <c r="C116" s="117"/>
      <c r="D116" s="117"/>
      <c r="E116" s="117"/>
      <c r="F116" s="117"/>
    </row>
    <row r="117" customFormat="1" customHeight="1" spans="1:6">
      <c r="A117" s="117"/>
      <c r="B117" s="117"/>
      <c r="C117" s="117"/>
      <c r="D117" s="117"/>
      <c r="E117" s="117"/>
      <c r="F117" s="117"/>
    </row>
    <row r="118" customFormat="1" customHeight="1" spans="1:6">
      <c r="A118" s="117"/>
      <c r="B118" s="117"/>
      <c r="C118" s="117"/>
      <c r="D118" s="117"/>
      <c r="E118" s="117"/>
      <c r="F118" s="117"/>
    </row>
    <row r="119" customFormat="1" customHeight="1" spans="1:6">
      <c r="A119" s="117"/>
      <c r="B119" s="117"/>
      <c r="C119" s="117"/>
      <c r="D119" s="117"/>
      <c r="E119" s="117"/>
      <c r="F119" s="117"/>
    </row>
    <row r="120" customFormat="1" customHeight="1" spans="1:6">
      <c r="A120" s="117"/>
      <c r="B120" s="117"/>
      <c r="C120" s="117"/>
      <c r="D120" s="117"/>
      <c r="E120" s="117"/>
      <c r="F120" s="117"/>
    </row>
    <row r="121" customFormat="1" customHeight="1" spans="1:6">
      <c r="A121" s="117"/>
      <c r="B121" s="117"/>
      <c r="C121" s="117"/>
      <c r="D121" s="117"/>
      <c r="E121" s="117"/>
      <c r="F121" s="117"/>
    </row>
    <row r="122" customFormat="1" customHeight="1" spans="1:6">
      <c r="A122" s="117"/>
      <c r="B122" s="117"/>
      <c r="C122" s="117"/>
      <c r="D122" s="117"/>
      <c r="E122" s="117"/>
      <c r="F122" s="117"/>
    </row>
    <row r="123" customFormat="1" customHeight="1" spans="1:6">
      <c r="A123" s="117"/>
      <c r="B123" s="117"/>
      <c r="C123" s="117"/>
      <c r="D123" s="117"/>
      <c r="E123" s="117"/>
      <c r="F123" s="117"/>
    </row>
    <row r="124" customFormat="1" customHeight="1" spans="1:6">
      <c r="A124" s="117"/>
      <c r="B124" s="117"/>
      <c r="C124" s="117"/>
      <c r="D124" s="117"/>
      <c r="E124" s="117"/>
      <c r="F124" s="117"/>
    </row>
    <row r="125" customFormat="1" customHeight="1" spans="1:6">
      <c r="A125" s="117"/>
      <c r="B125" s="117"/>
      <c r="C125" s="117"/>
      <c r="D125" s="117"/>
      <c r="E125" s="117"/>
      <c r="F125" s="117"/>
    </row>
    <row r="126" customFormat="1" customHeight="1" spans="1:6">
      <c r="A126" s="117"/>
      <c r="B126" s="117"/>
      <c r="C126" s="117"/>
      <c r="D126" s="117"/>
      <c r="E126" s="117"/>
      <c r="F126" s="117"/>
    </row>
    <row r="127" customFormat="1" customHeight="1" spans="1:6">
      <c r="A127" s="117"/>
      <c r="B127" s="117"/>
      <c r="C127" s="117"/>
      <c r="D127" s="117"/>
      <c r="E127" s="117"/>
      <c r="F127" s="117"/>
    </row>
    <row r="128" customFormat="1" customHeight="1" spans="1:6">
      <c r="A128" s="117"/>
      <c r="B128" s="117"/>
      <c r="C128" s="117"/>
      <c r="D128" s="117"/>
      <c r="E128" s="117"/>
      <c r="F128" s="117"/>
    </row>
    <row r="129" customFormat="1" customHeight="1" spans="1:6">
      <c r="A129" s="117"/>
      <c r="B129" s="117"/>
      <c r="C129" s="117"/>
      <c r="D129" s="117"/>
      <c r="E129" s="117"/>
      <c r="F129" s="117"/>
    </row>
    <row r="130" customFormat="1" customHeight="1" spans="1:6">
      <c r="A130" s="117"/>
      <c r="B130" s="117"/>
      <c r="C130" s="117"/>
      <c r="D130" s="117"/>
      <c r="E130" s="117"/>
      <c r="F130" s="117"/>
    </row>
    <row r="131" customFormat="1" customHeight="1" spans="1:6">
      <c r="A131" s="117"/>
      <c r="B131" s="117"/>
      <c r="C131" s="117"/>
      <c r="D131" s="117"/>
      <c r="E131" s="117"/>
      <c r="F131" s="117"/>
    </row>
    <row r="132" customFormat="1" customHeight="1" spans="1:6">
      <c r="A132" s="117"/>
      <c r="B132" s="117"/>
      <c r="C132" s="117"/>
      <c r="D132" s="117"/>
      <c r="E132" s="117"/>
      <c r="F132" s="117"/>
    </row>
    <row r="133" customFormat="1" customHeight="1" spans="1:6">
      <c r="A133" s="117"/>
      <c r="B133" s="117"/>
      <c r="C133" s="117"/>
      <c r="D133" s="117"/>
      <c r="E133" s="117"/>
      <c r="F133" s="117"/>
    </row>
    <row r="134" customFormat="1" customHeight="1" spans="1:6">
      <c r="A134" s="117"/>
      <c r="B134" s="117"/>
      <c r="C134" s="117"/>
      <c r="D134" s="117"/>
      <c r="E134" s="117"/>
      <c r="F134" s="117"/>
    </row>
    <row r="135" customFormat="1" customHeight="1" spans="1:6">
      <c r="A135" s="117"/>
      <c r="B135" s="117"/>
      <c r="C135" s="117"/>
      <c r="D135" s="117"/>
      <c r="E135" s="117"/>
      <c r="F135" s="117"/>
    </row>
    <row r="136" customFormat="1" customHeight="1" spans="1:6">
      <c r="A136" s="117"/>
      <c r="B136" s="117"/>
      <c r="C136" s="117"/>
      <c r="D136" s="117"/>
      <c r="E136" s="117"/>
      <c r="F136" s="117"/>
    </row>
    <row r="137" customFormat="1" customHeight="1" spans="1:6">
      <c r="A137" s="117"/>
      <c r="B137" s="117"/>
      <c r="C137" s="117"/>
      <c r="D137" s="117"/>
      <c r="E137" s="117"/>
      <c r="F137" s="117"/>
    </row>
    <row r="138" customFormat="1" customHeight="1" spans="1:6">
      <c r="A138" s="117"/>
      <c r="B138" s="117"/>
      <c r="C138" s="117"/>
      <c r="D138" s="117"/>
      <c r="E138" s="117"/>
      <c r="F138" s="117"/>
    </row>
    <row r="139" customFormat="1" customHeight="1" spans="1:6">
      <c r="A139" s="117"/>
      <c r="B139" s="117"/>
      <c r="C139" s="117"/>
      <c r="D139" s="117"/>
      <c r="E139" s="117"/>
      <c r="F139" s="117"/>
    </row>
    <row r="140" customFormat="1" customHeight="1" spans="1:6">
      <c r="A140" s="117"/>
      <c r="B140" s="117"/>
      <c r="C140" s="117"/>
      <c r="D140" s="117"/>
      <c r="E140" s="117"/>
      <c r="F140" s="117"/>
    </row>
    <row r="141" customFormat="1" customHeight="1" spans="1:6">
      <c r="A141" s="117"/>
      <c r="B141" s="117"/>
      <c r="C141" s="117"/>
      <c r="D141" s="117"/>
      <c r="E141" s="117"/>
      <c r="F141" s="117"/>
    </row>
    <row r="142" customFormat="1" customHeight="1" spans="1:6">
      <c r="A142" s="117"/>
      <c r="B142" s="117"/>
      <c r="C142" s="117"/>
      <c r="D142" s="117"/>
      <c r="E142" s="117"/>
      <c r="F142" s="117"/>
    </row>
    <row r="143" customFormat="1" customHeight="1" spans="1:6">
      <c r="A143" s="117"/>
      <c r="B143" s="117"/>
      <c r="C143" s="117"/>
      <c r="D143" s="117"/>
      <c r="E143" s="117"/>
      <c r="F143" s="117"/>
    </row>
    <row r="144" customFormat="1" customHeight="1" spans="1:6">
      <c r="A144" s="117"/>
      <c r="B144" s="117"/>
      <c r="C144" s="117"/>
      <c r="D144" s="117"/>
      <c r="E144" s="117"/>
      <c r="F144" s="117"/>
    </row>
    <row r="145" customFormat="1" customHeight="1" spans="1:6">
      <c r="A145" s="117"/>
      <c r="B145" s="117"/>
      <c r="C145" s="117"/>
      <c r="D145" s="117"/>
      <c r="E145" s="117"/>
      <c r="F145" s="117"/>
    </row>
    <row r="146" customFormat="1" customHeight="1" spans="1:6">
      <c r="A146" s="117"/>
      <c r="B146" s="117"/>
      <c r="C146" s="117"/>
      <c r="D146" s="117"/>
      <c r="E146" s="117"/>
      <c r="F146" s="117"/>
    </row>
    <row r="147" customFormat="1" customHeight="1" spans="1:6">
      <c r="A147" s="117"/>
      <c r="B147" s="117"/>
      <c r="C147" s="117"/>
      <c r="D147" s="117"/>
      <c r="E147" s="117"/>
      <c r="F147" s="117"/>
    </row>
    <row r="148" customFormat="1" customHeight="1" spans="1:6">
      <c r="A148" s="117"/>
      <c r="B148" s="117"/>
      <c r="C148" s="117"/>
      <c r="D148" s="117"/>
      <c r="E148" s="117"/>
      <c r="F148" s="117"/>
    </row>
    <row r="149" customFormat="1" customHeight="1" spans="1:6">
      <c r="A149" s="117"/>
      <c r="B149" s="117"/>
      <c r="C149" s="117"/>
      <c r="D149" s="117"/>
      <c r="E149" s="117"/>
      <c r="F149" s="117"/>
    </row>
    <row r="150" customFormat="1" customHeight="1" spans="1:6">
      <c r="A150" s="117"/>
      <c r="B150" s="117"/>
      <c r="C150" s="117"/>
      <c r="D150" s="117"/>
      <c r="E150" s="117"/>
      <c r="F150" s="117"/>
    </row>
    <row r="151" customFormat="1" customHeight="1" spans="1:6">
      <c r="A151" s="117"/>
      <c r="B151" s="117"/>
      <c r="C151" s="117"/>
      <c r="D151" s="117"/>
      <c r="E151" s="117"/>
      <c r="F151" s="117"/>
    </row>
    <row r="152" customFormat="1" customHeight="1" spans="1:6">
      <c r="A152" s="117"/>
      <c r="B152" s="117"/>
      <c r="C152" s="117"/>
      <c r="D152" s="117"/>
      <c r="E152" s="117"/>
      <c r="F152" s="117"/>
    </row>
    <row r="153" customFormat="1" customHeight="1" spans="1:6">
      <c r="A153" s="117"/>
      <c r="B153" s="117"/>
      <c r="C153" s="117"/>
      <c r="D153" s="117"/>
      <c r="E153" s="117"/>
      <c r="F153" s="117"/>
    </row>
    <row r="154" customFormat="1" customHeight="1" spans="1:6">
      <c r="A154" s="117"/>
      <c r="B154" s="117"/>
      <c r="C154" s="117"/>
      <c r="D154" s="117"/>
      <c r="E154" s="117"/>
      <c r="F154" s="117"/>
    </row>
    <row r="155" customFormat="1" customHeight="1" spans="1:6">
      <c r="A155" s="117"/>
      <c r="B155" s="117"/>
      <c r="C155" s="117"/>
      <c r="D155" s="117"/>
      <c r="E155" s="117"/>
      <c r="F155" s="117"/>
    </row>
    <row r="156" customFormat="1" customHeight="1" spans="1:6">
      <c r="A156" s="117"/>
      <c r="B156" s="117"/>
      <c r="C156" s="117"/>
      <c r="D156" s="117"/>
      <c r="E156" s="117"/>
      <c r="F156" s="117"/>
    </row>
    <row r="157" customFormat="1" customHeight="1" spans="1:6">
      <c r="A157" s="117"/>
      <c r="B157" s="117"/>
      <c r="C157" s="117"/>
      <c r="D157" s="117"/>
      <c r="E157" s="117"/>
      <c r="F157" s="117"/>
    </row>
    <row r="158" customFormat="1" customHeight="1" spans="1:6">
      <c r="A158" s="117"/>
      <c r="B158" s="117"/>
      <c r="C158" s="117"/>
      <c r="D158" s="117"/>
      <c r="E158" s="117"/>
      <c r="F158" s="117"/>
    </row>
    <row r="159" customFormat="1" customHeight="1" spans="1:6">
      <c r="A159" s="117"/>
      <c r="B159" s="117"/>
      <c r="C159" s="117"/>
      <c r="D159" s="117"/>
      <c r="E159" s="117"/>
      <c r="F159" s="117"/>
    </row>
    <row r="160" customFormat="1" customHeight="1" spans="1:6">
      <c r="A160" s="117"/>
      <c r="B160" s="117"/>
      <c r="C160" s="117"/>
      <c r="D160" s="117"/>
      <c r="E160" s="117"/>
      <c r="F160" s="117"/>
    </row>
    <row r="161" customFormat="1" customHeight="1" spans="1:6">
      <c r="A161" s="117"/>
      <c r="B161" s="117"/>
      <c r="C161" s="117"/>
      <c r="D161" s="117"/>
      <c r="E161" s="117"/>
      <c r="F161" s="117"/>
    </row>
    <row r="162" customFormat="1" customHeight="1" spans="1:6">
      <c r="A162" s="117"/>
      <c r="B162" s="117"/>
      <c r="C162" s="117"/>
      <c r="D162" s="117"/>
      <c r="E162" s="117"/>
      <c r="F162" s="117"/>
    </row>
    <row r="163" customFormat="1" customHeight="1" spans="1:6">
      <c r="A163" s="117"/>
      <c r="B163" s="117"/>
      <c r="C163" s="117"/>
      <c r="D163" s="117"/>
      <c r="E163" s="117"/>
      <c r="F163" s="117"/>
    </row>
    <row r="164" customFormat="1" customHeight="1" spans="1:6">
      <c r="A164" s="117"/>
      <c r="B164" s="117"/>
      <c r="C164" s="117"/>
      <c r="D164" s="117"/>
      <c r="E164" s="117"/>
      <c r="F164" s="117"/>
    </row>
    <row r="165" customFormat="1" customHeight="1" spans="1:6">
      <c r="A165" s="117"/>
      <c r="B165" s="117"/>
      <c r="C165" s="117"/>
      <c r="D165" s="117"/>
      <c r="E165" s="117"/>
      <c r="F165" s="117"/>
    </row>
    <row r="166" customFormat="1" customHeight="1" spans="1:6">
      <c r="A166" s="117"/>
      <c r="B166" s="117"/>
      <c r="C166" s="117"/>
      <c r="D166" s="117"/>
      <c r="E166" s="117"/>
      <c r="F166" s="117"/>
    </row>
    <row r="167" customFormat="1" customHeight="1" spans="1:6">
      <c r="A167" s="117"/>
      <c r="B167" s="117"/>
      <c r="C167" s="117"/>
      <c r="D167" s="117"/>
      <c r="E167" s="117"/>
      <c r="F167" s="117"/>
    </row>
    <row r="168" customFormat="1" customHeight="1" spans="1:6">
      <c r="A168" s="117"/>
      <c r="B168" s="117"/>
      <c r="C168" s="117"/>
      <c r="D168" s="117"/>
      <c r="E168" s="117"/>
      <c r="F168" s="117"/>
    </row>
    <row r="169" customFormat="1" customHeight="1" spans="1:6">
      <c r="A169" s="117"/>
      <c r="B169" s="117"/>
      <c r="C169" s="117"/>
      <c r="D169" s="117"/>
      <c r="E169" s="117"/>
      <c r="F169" s="117"/>
    </row>
    <row r="170" customFormat="1" customHeight="1" spans="1:6">
      <c r="A170" s="117"/>
      <c r="B170" s="117"/>
      <c r="C170" s="117"/>
      <c r="D170" s="117"/>
      <c r="E170" s="117"/>
      <c r="F170" s="117"/>
    </row>
    <row r="171" customFormat="1" customHeight="1" spans="1:6">
      <c r="A171" s="117"/>
      <c r="B171" s="117"/>
      <c r="C171" s="117"/>
      <c r="D171" s="117"/>
      <c r="E171" s="117"/>
      <c r="F171" s="117"/>
    </row>
    <row r="172" customFormat="1" customHeight="1" spans="1:6">
      <c r="A172" s="117"/>
      <c r="B172" s="117"/>
      <c r="C172" s="117"/>
      <c r="D172" s="117"/>
      <c r="E172" s="117"/>
      <c r="F172" s="117"/>
    </row>
    <row r="173" customFormat="1" customHeight="1" spans="1:6">
      <c r="A173" s="117"/>
      <c r="B173" s="117"/>
      <c r="C173" s="117"/>
      <c r="D173" s="117"/>
      <c r="E173" s="117"/>
      <c r="F173" s="117"/>
    </row>
    <row r="174" customFormat="1" customHeight="1" spans="1:6">
      <c r="A174" s="117"/>
      <c r="B174" s="117"/>
      <c r="C174" s="117"/>
      <c r="D174" s="117"/>
      <c r="E174" s="117"/>
      <c r="F174" s="117"/>
    </row>
    <row r="175" customFormat="1" customHeight="1" spans="1:6">
      <c r="A175" s="117"/>
      <c r="B175" s="117"/>
      <c r="C175" s="117"/>
      <c r="D175" s="117"/>
      <c r="E175" s="117"/>
      <c r="F175" s="117"/>
    </row>
    <row r="176" customFormat="1" customHeight="1" spans="1:6">
      <c r="A176" s="117"/>
      <c r="B176" s="117"/>
      <c r="C176" s="117"/>
      <c r="D176" s="117"/>
      <c r="E176" s="117"/>
      <c r="F176" s="117"/>
    </row>
    <row r="177" customFormat="1" customHeight="1" spans="1:6">
      <c r="A177" s="117"/>
      <c r="B177" s="117"/>
      <c r="C177" s="117"/>
      <c r="D177" s="117"/>
      <c r="E177" s="117"/>
      <c r="F177" s="117"/>
    </row>
    <row r="178" customFormat="1" customHeight="1" spans="1:6">
      <c r="A178" s="117"/>
      <c r="B178" s="117"/>
      <c r="C178" s="117"/>
      <c r="D178" s="117"/>
      <c r="E178" s="117"/>
      <c r="F178" s="117"/>
    </row>
    <row r="179" customFormat="1" customHeight="1" spans="1:6">
      <c r="A179" s="117"/>
      <c r="B179" s="117"/>
      <c r="C179" s="117"/>
      <c r="D179" s="117"/>
      <c r="E179" s="117"/>
      <c r="F179" s="117"/>
    </row>
    <row r="180" customFormat="1" customHeight="1" spans="1:6">
      <c r="A180" s="117"/>
      <c r="B180" s="117"/>
      <c r="C180" s="117"/>
      <c r="D180" s="117"/>
      <c r="E180" s="117"/>
      <c r="F180" s="117"/>
    </row>
    <row r="181" customFormat="1" customHeight="1" spans="1:6">
      <c r="A181" s="117"/>
      <c r="B181" s="117"/>
      <c r="C181" s="117"/>
      <c r="D181" s="117"/>
      <c r="E181" s="117"/>
      <c r="F181" s="117"/>
    </row>
    <row r="182" customFormat="1" customHeight="1" spans="1:6">
      <c r="A182" s="117"/>
      <c r="B182" s="117"/>
      <c r="C182" s="117"/>
      <c r="D182" s="117"/>
      <c r="E182" s="117"/>
      <c r="F182" s="117"/>
    </row>
    <row r="183" customFormat="1" customHeight="1" spans="1:6">
      <c r="A183" s="117"/>
      <c r="B183" s="117"/>
      <c r="C183" s="117"/>
      <c r="D183" s="117"/>
      <c r="E183" s="117"/>
      <c r="F183" s="117"/>
    </row>
    <row r="184" customFormat="1" customHeight="1" spans="1:6">
      <c r="A184" s="117"/>
      <c r="B184" s="117"/>
      <c r="C184" s="117"/>
      <c r="D184" s="117"/>
      <c r="E184" s="117"/>
      <c r="F184" s="117"/>
    </row>
    <row r="185" customFormat="1" customHeight="1" spans="1:6">
      <c r="A185" s="117"/>
      <c r="B185" s="117"/>
      <c r="C185" s="117"/>
      <c r="D185" s="117"/>
      <c r="E185" s="117"/>
      <c r="F185" s="117"/>
    </row>
    <row r="186" customFormat="1" customHeight="1" spans="1:6">
      <c r="A186" s="117"/>
      <c r="B186" s="117"/>
      <c r="C186" s="117"/>
      <c r="D186" s="117"/>
      <c r="E186" s="117"/>
      <c r="F186" s="117"/>
    </row>
    <row r="187" customFormat="1" customHeight="1" spans="1:6">
      <c r="A187" s="117"/>
      <c r="B187" s="117"/>
      <c r="C187" s="117"/>
      <c r="D187" s="117"/>
      <c r="E187" s="117"/>
      <c r="F187" s="117"/>
    </row>
    <row r="188" customFormat="1" customHeight="1" spans="1:6">
      <c r="A188" s="117"/>
      <c r="B188" s="117"/>
      <c r="C188" s="117"/>
      <c r="D188" s="117"/>
      <c r="E188" s="117"/>
      <c r="F188" s="117"/>
    </row>
    <row r="189" customFormat="1" customHeight="1" spans="1:6">
      <c r="A189" s="117"/>
      <c r="B189" s="117"/>
      <c r="C189" s="117"/>
      <c r="D189" s="117"/>
      <c r="E189" s="117"/>
      <c r="F189" s="117"/>
    </row>
  </sheetData>
  <mergeCells count="20">
    <mergeCell ref="A1:C1"/>
    <mergeCell ref="A2:C2"/>
    <mergeCell ref="A3:C3"/>
    <mergeCell ref="D3:E3"/>
    <mergeCell ref="A4:B4"/>
    <mergeCell ref="C4:F4"/>
    <mergeCell ref="A5:B5"/>
    <mergeCell ref="C5:F5"/>
    <mergeCell ref="A6:B6"/>
    <mergeCell ref="C6:F6"/>
    <mergeCell ref="A7:B7"/>
    <mergeCell ref="C7:F7"/>
    <mergeCell ref="C8:F8"/>
    <mergeCell ref="B9:F9"/>
    <mergeCell ref="B10:F10"/>
    <mergeCell ref="B11:F11"/>
    <mergeCell ref="B12:F12"/>
    <mergeCell ref="B13:F13"/>
    <mergeCell ref="B14:F14"/>
    <mergeCell ref="C15:F15"/>
  </mergeCells>
  <pageMargins left="0.708661417322835" right="0.708661417322835" top="0.590551181102362" bottom="0.708333333333333" header="0.31496062992126" footer="0.354166666666667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0"/>
  <sheetViews>
    <sheetView workbookViewId="0">
      <selection activeCell="C4" sqref="C4"/>
    </sheetView>
  </sheetViews>
  <sheetFormatPr defaultColWidth="9" defaultRowHeight="34" customHeight="1"/>
  <cols>
    <col min="1" max="1" width="7.625" style="42" customWidth="1"/>
    <col min="2" max="2" width="18.125" style="43" customWidth="1"/>
    <col min="3" max="3" width="41.125" style="43" customWidth="1"/>
    <col min="4" max="4" width="9" style="44"/>
    <col min="5" max="5" width="12.75" style="45" customWidth="1"/>
    <col min="6" max="6" width="9.25" style="46" customWidth="1"/>
    <col min="7" max="7" width="20.875" style="47" customWidth="1"/>
    <col min="8" max="8" width="27.375" style="47" customWidth="1"/>
    <col min="9" max="9" width="9" style="33"/>
    <col min="10" max="10" width="15.875" style="33"/>
    <col min="11" max="11" width="11.125" style="33"/>
    <col min="12" max="12" width="11.5" style="48"/>
    <col min="13" max="16384" width="9" style="33"/>
  </cols>
  <sheetData>
    <row r="1" s="33" customFormat="1" customHeight="1" spans="1:12">
      <c r="A1" s="113" t="s">
        <v>15</v>
      </c>
      <c r="B1" s="114"/>
      <c r="C1" s="113"/>
      <c r="D1" s="113"/>
      <c r="E1" s="115"/>
      <c r="F1" s="99"/>
      <c r="G1" s="113"/>
      <c r="H1" s="113"/>
      <c r="L1" s="48"/>
    </row>
    <row r="2" s="34" customFormat="1" customHeight="1" spans="1:12">
      <c r="A2" s="53" t="s">
        <v>16</v>
      </c>
      <c r="B2" s="54" t="s">
        <v>17</v>
      </c>
      <c r="C2" s="55" t="s">
        <v>18</v>
      </c>
      <c r="D2" s="54" t="s">
        <v>19</v>
      </c>
      <c r="E2" s="56" t="s">
        <v>20</v>
      </c>
      <c r="F2" s="57" t="s">
        <v>21</v>
      </c>
      <c r="G2" s="58" t="s">
        <v>22</v>
      </c>
      <c r="H2" s="58" t="s">
        <v>23</v>
      </c>
      <c r="L2" s="81"/>
    </row>
    <row r="3" s="34" customFormat="1" customHeight="1" spans="1:12">
      <c r="A3" s="116" t="s">
        <v>24</v>
      </c>
      <c r="B3" s="60" t="s">
        <v>25</v>
      </c>
      <c r="C3" s="61"/>
      <c r="D3" s="59"/>
      <c r="E3" s="62"/>
      <c r="F3" s="63"/>
      <c r="G3" s="64">
        <f>SUM(G4:G14)</f>
        <v>0</v>
      </c>
      <c r="H3" s="61"/>
      <c r="L3" s="81"/>
    </row>
    <row r="4" s="35" customFormat="1" ht="101.25" spans="1:12">
      <c r="A4" s="65">
        <v>1</v>
      </c>
      <c r="B4" s="66" t="s">
        <v>26</v>
      </c>
      <c r="C4" s="66" t="s">
        <v>27</v>
      </c>
      <c r="D4" s="67" t="s">
        <v>28</v>
      </c>
      <c r="E4" s="68">
        <v>38613.48</v>
      </c>
      <c r="F4" s="69"/>
      <c r="G4" s="70">
        <f t="shared" ref="G4:G14" si="0">F4*E4</f>
        <v>0</v>
      </c>
      <c r="H4" s="71" t="s">
        <v>29</v>
      </c>
      <c r="J4" s="36"/>
      <c r="L4" s="82"/>
    </row>
    <row r="5" s="35" customFormat="1" ht="112.5" spans="1:12">
      <c r="A5" s="65">
        <v>2</v>
      </c>
      <c r="B5" s="66" t="s">
        <v>30</v>
      </c>
      <c r="C5" s="66" t="s">
        <v>31</v>
      </c>
      <c r="D5" s="67" t="s">
        <v>32</v>
      </c>
      <c r="E5" s="72">
        <v>1194</v>
      </c>
      <c r="F5" s="69"/>
      <c r="G5" s="70">
        <f t="shared" si="0"/>
        <v>0</v>
      </c>
      <c r="H5" s="71" t="s">
        <v>29</v>
      </c>
      <c r="J5" s="36"/>
      <c r="L5" s="82"/>
    </row>
    <row r="6" s="35" customFormat="1" ht="135" spans="1:12">
      <c r="A6" s="65">
        <v>3</v>
      </c>
      <c r="B6" s="66" t="s">
        <v>33</v>
      </c>
      <c r="C6" s="66" t="s">
        <v>34</v>
      </c>
      <c r="D6" s="67" t="s">
        <v>32</v>
      </c>
      <c r="E6" s="68">
        <f>3921.28*0.5</f>
        <v>1960.64</v>
      </c>
      <c r="F6" s="69"/>
      <c r="G6" s="70">
        <f t="shared" si="0"/>
        <v>0</v>
      </c>
      <c r="H6" s="71" t="s">
        <v>29</v>
      </c>
      <c r="J6" s="36"/>
      <c r="L6" s="82"/>
    </row>
    <row r="7" s="35" customFormat="1" ht="112.5" spans="1:12">
      <c r="A7" s="65">
        <v>4</v>
      </c>
      <c r="B7" s="66" t="s">
        <v>35</v>
      </c>
      <c r="C7" s="66" t="s">
        <v>36</v>
      </c>
      <c r="D7" s="67" t="s">
        <v>32</v>
      </c>
      <c r="E7" s="68">
        <f>3921.28*0.5</f>
        <v>1960.64</v>
      </c>
      <c r="F7" s="69"/>
      <c r="G7" s="70">
        <f t="shared" si="0"/>
        <v>0</v>
      </c>
      <c r="H7" s="71" t="s">
        <v>29</v>
      </c>
      <c r="J7" s="36"/>
      <c r="L7" s="82"/>
    </row>
    <row r="8" s="35" customFormat="1" ht="135" spans="1:12">
      <c r="A8" s="65">
        <v>5</v>
      </c>
      <c r="B8" s="66" t="s">
        <v>37</v>
      </c>
      <c r="C8" s="66" t="s">
        <v>34</v>
      </c>
      <c r="D8" s="67" t="s">
        <v>32</v>
      </c>
      <c r="E8" s="68">
        <f>8957.63*0.5</f>
        <v>4478.815</v>
      </c>
      <c r="F8" s="69"/>
      <c r="G8" s="70">
        <f t="shared" si="0"/>
        <v>0</v>
      </c>
      <c r="H8" s="71" t="s">
        <v>29</v>
      </c>
      <c r="J8" s="36"/>
      <c r="L8" s="82"/>
    </row>
    <row r="9" s="35" customFormat="1" ht="112.5" spans="1:12">
      <c r="A9" s="65">
        <v>6</v>
      </c>
      <c r="B9" s="66" t="s">
        <v>38</v>
      </c>
      <c r="C9" s="66" t="s">
        <v>36</v>
      </c>
      <c r="D9" s="67" t="s">
        <v>32</v>
      </c>
      <c r="E9" s="68">
        <f>8957.63*0.5</f>
        <v>4478.815</v>
      </c>
      <c r="F9" s="69"/>
      <c r="G9" s="70">
        <f t="shared" si="0"/>
        <v>0</v>
      </c>
      <c r="H9" s="71" t="s">
        <v>29</v>
      </c>
      <c r="J9" s="36"/>
      <c r="L9" s="82"/>
    </row>
    <row r="10" s="36" customFormat="1" ht="112.5" spans="1:12">
      <c r="A10" s="65">
        <v>7</v>
      </c>
      <c r="B10" s="66" t="s">
        <v>39</v>
      </c>
      <c r="C10" s="66" t="s">
        <v>31</v>
      </c>
      <c r="D10" s="67" t="s">
        <v>32</v>
      </c>
      <c r="E10" s="68">
        <v>5864.09</v>
      </c>
      <c r="F10" s="73"/>
      <c r="G10" s="70">
        <f t="shared" si="0"/>
        <v>0</v>
      </c>
      <c r="H10" s="71" t="s">
        <v>29</v>
      </c>
      <c r="L10" s="83"/>
    </row>
    <row r="11" s="35" customFormat="1" ht="112.5" spans="1:12">
      <c r="A11" s="65">
        <v>8</v>
      </c>
      <c r="B11" s="66" t="s">
        <v>40</v>
      </c>
      <c r="C11" s="66" t="s">
        <v>41</v>
      </c>
      <c r="D11" s="67" t="s">
        <v>32</v>
      </c>
      <c r="E11" s="68">
        <v>5155.09</v>
      </c>
      <c r="F11" s="69"/>
      <c r="G11" s="70">
        <f t="shared" si="0"/>
        <v>0</v>
      </c>
      <c r="H11" s="71" t="s">
        <v>29</v>
      </c>
      <c r="J11" s="36"/>
      <c r="L11" s="82"/>
    </row>
    <row r="12" s="35" customFormat="1" ht="112.5" spans="1:12">
      <c r="A12" s="65">
        <v>9</v>
      </c>
      <c r="B12" s="66" t="s">
        <v>42</v>
      </c>
      <c r="C12" s="66" t="s">
        <v>31</v>
      </c>
      <c r="D12" s="67" t="s">
        <v>32</v>
      </c>
      <c r="E12" s="72">
        <v>3519.54</v>
      </c>
      <c r="F12" s="69"/>
      <c r="G12" s="70">
        <f t="shared" si="0"/>
        <v>0</v>
      </c>
      <c r="H12" s="71" t="s">
        <v>29</v>
      </c>
      <c r="J12" s="36"/>
      <c r="L12" s="82"/>
    </row>
    <row r="13" s="35" customFormat="1" ht="67.5" spans="1:12">
      <c r="A13" s="65">
        <v>10</v>
      </c>
      <c r="B13" s="66" t="s">
        <v>43</v>
      </c>
      <c r="C13" s="66" t="s">
        <v>44</v>
      </c>
      <c r="D13" s="67" t="s">
        <v>32</v>
      </c>
      <c r="E13" s="72">
        <v>1703.04</v>
      </c>
      <c r="F13" s="69"/>
      <c r="G13" s="70">
        <f t="shared" si="0"/>
        <v>0</v>
      </c>
      <c r="H13" s="71" t="s">
        <v>29</v>
      </c>
      <c r="J13" s="36"/>
      <c r="L13" s="82"/>
    </row>
    <row r="14" s="37" customFormat="1" ht="56.25" spans="1:12">
      <c r="A14" s="65">
        <v>11</v>
      </c>
      <c r="B14" s="66" t="s">
        <v>45</v>
      </c>
      <c r="C14" s="66" t="s">
        <v>46</v>
      </c>
      <c r="D14" s="67" t="s">
        <v>32</v>
      </c>
      <c r="E14" s="72">
        <v>1703.04</v>
      </c>
      <c r="F14" s="69"/>
      <c r="G14" s="70">
        <f t="shared" si="0"/>
        <v>0</v>
      </c>
      <c r="H14" s="71" t="s">
        <v>29</v>
      </c>
      <c r="J14" s="84"/>
      <c r="L14" s="85"/>
    </row>
    <row r="15" s="38" customFormat="1" ht="26" customHeight="1" spans="1:12">
      <c r="A15" s="75" t="s">
        <v>47</v>
      </c>
      <c r="B15" s="60" t="s">
        <v>48</v>
      </c>
      <c r="C15" s="75"/>
      <c r="D15" s="74"/>
      <c r="E15" s="76"/>
      <c r="F15" s="77"/>
      <c r="G15" s="64">
        <f>SUM(G16:G42)</f>
        <v>0</v>
      </c>
      <c r="H15" s="75"/>
      <c r="L15" s="86"/>
    </row>
    <row r="16" s="39" customFormat="1" ht="101.25" spans="1:12">
      <c r="A16" s="65" t="s">
        <v>49</v>
      </c>
      <c r="B16" s="66" t="s">
        <v>50</v>
      </c>
      <c r="C16" s="66" t="s">
        <v>51</v>
      </c>
      <c r="D16" s="67" t="s">
        <v>32</v>
      </c>
      <c r="E16" s="78">
        <v>587.07</v>
      </c>
      <c r="F16" s="73"/>
      <c r="G16" s="70">
        <f t="shared" ref="G16:G34" si="1">F16*E16</f>
        <v>0</v>
      </c>
      <c r="H16" s="71" t="s">
        <v>52</v>
      </c>
      <c r="L16" s="87"/>
    </row>
    <row r="17" s="39" customFormat="1" ht="67.5" spans="1:12">
      <c r="A17" s="65" t="s">
        <v>53</v>
      </c>
      <c r="B17" s="71" t="s">
        <v>54</v>
      </c>
      <c r="C17" s="66" t="s">
        <v>55</v>
      </c>
      <c r="D17" s="79" t="s">
        <v>32</v>
      </c>
      <c r="E17" s="78">
        <v>814.09</v>
      </c>
      <c r="F17" s="73"/>
      <c r="G17" s="70">
        <f t="shared" si="1"/>
        <v>0</v>
      </c>
      <c r="H17" s="71" t="s">
        <v>29</v>
      </c>
      <c r="L17" s="87"/>
    </row>
    <row r="18" s="35" customFormat="1" ht="78.75" spans="1:12">
      <c r="A18" s="65" t="s">
        <v>56</v>
      </c>
      <c r="B18" s="71" t="s">
        <v>57</v>
      </c>
      <c r="C18" s="66" t="s">
        <v>58</v>
      </c>
      <c r="D18" s="79" t="s">
        <v>32</v>
      </c>
      <c r="E18" s="68">
        <v>5422.85</v>
      </c>
      <c r="F18" s="69"/>
      <c r="G18" s="70">
        <f t="shared" si="1"/>
        <v>0</v>
      </c>
      <c r="H18" s="71" t="s">
        <v>29</v>
      </c>
      <c r="J18" s="36"/>
      <c r="L18" s="82"/>
    </row>
    <row r="19" s="35" customFormat="1" ht="67.5" spans="1:12">
      <c r="A19" s="65" t="s">
        <v>59</v>
      </c>
      <c r="B19" s="71" t="s">
        <v>60</v>
      </c>
      <c r="C19" s="66" t="s">
        <v>55</v>
      </c>
      <c r="D19" s="79" t="s">
        <v>32</v>
      </c>
      <c r="E19" s="68">
        <v>77487.71</v>
      </c>
      <c r="F19" s="69"/>
      <c r="G19" s="70">
        <f t="shared" si="1"/>
        <v>0</v>
      </c>
      <c r="H19" s="71" t="s">
        <v>29</v>
      </c>
      <c r="J19" s="36"/>
      <c r="L19" s="82"/>
    </row>
    <row r="20" s="35" customFormat="1" ht="67.5" spans="1:12">
      <c r="A20" s="65" t="s">
        <v>61</v>
      </c>
      <c r="B20" s="66" t="s">
        <v>62</v>
      </c>
      <c r="C20" s="66" t="s">
        <v>55</v>
      </c>
      <c r="D20" s="79" t="s">
        <v>28</v>
      </c>
      <c r="E20" s="68">
        <v>1893.54</v>
      </c>
      <c r="F20" s="69"/>
      <c r="G20" s="70">
        <f t="shared" si="1"/>
        <v>0</v>
      </c>
      <c r="H20" s="71" t="s">
        <v>29</v>
      </c>
      <c r="J20" s="36"/>
      <c r="L20" s="82"/>
    </row>
    <row r="21" s="35" customFormat="1" ht="135" spans="1:12">
      <c r="A21" s="65" t="s">
        <v>63</v>
      </c>
      <c r="B21" s="71" t="s">
        <v>64</v>
      </c>
      <c r="C21" s="71" t="s">
        <v>65</v>
      </c>
      <c r="D21" s="79" t="s">
        <v>28</v>
      </c>
      <c r="E21" s="68">
        <v>533284.04</v>
      </c>
      <c r="F21" s="69"/>
      <c r="G21" s="70">
        <f t="shared" si="1"/>
        <v>0</v>
      </c>
      <c r="H21" s="57" t="s">
        <v>66</v>
      </c>
      <c r="J21" s="36"/>
      <c r="L21" s="82"/>
    </row>
    <row r="22" s="35" customFormat="1" ht="90" spans="1:12">
      <c r="A22" s="65" t="s">
        <v>67</v>
      </c>
      <c r="B22" s="71" t="s">
        <v>68</v>
      </c>
      <c r="C22" s="71" t="s">
        <v>69</v>
      </c>
      <c r="D22" s="79" t="s">
        <v>28</v>
      </c>
      <c r="E22" s="68">
        <v>157281.15</v>
      </c>
      <c r="F22" s="69"/>
      <c r="G22" s="70">
        <f t="shared" si="1"/>
        <v>0</v>
      </c>
      <c r="H22" s="71" t="s">
        <v>70</v>
      </c>
      <c r="J22" s="36"/>
      <c r="L22" s="82"/>
    </row>
    <row r="23" s="35" customFormat="1" ht="90" spans="1:12">
      <c r="A23" s="65" t="s">
        <v>71</v>
      </c>
      <c r="B23" s="66" t="s">
        <v>72</v>
      </c>
      <c r="C23" s="66" t="s">
        <v>73</v>
      </c>
      <c r="D23" s="67" t="s">
        <v>74</v>
      </c>
      <c r="E23" s="80">
        <v>10817.525</v>
      </c>
      <c r="F23" s="69"/>
      <c r="G23" s="70">
        <f t="shared" si="1"/>
        <v>0</v>
      </c>
      <c r="H23" s="71" t="s">
        <v>29</v>
      </c>
      <c r="J23" s="36"/>
      <c r="L23" s="82"/>
    </row>
    <row r="24" s="35" customFormat="1" ht="67.5" spans="1:12">
      <c r="A24" s="65" t="s">
        <v>75</v>
      </c>
      <c r="B24" s="66" t="s">
        <v>76</v>
      </c>
      <c r="C24" s="66" t="s">
        <v>77</v>
      </c>
      <c r="D24" s="67" t="s">
        <v>74</v>
      </c>
      <c r="E24" s="68">
        <v>6.75</v>
      </c>
      <c r="F24" s="69"/>
      <c r="G24" s="70">
        <f t="shared" si="1"/>
        <v>0</v>
      </c>
      <c r="H24" s="71" t="s">
        <v>29</v>
      </c>
      <c r="J24" s="36"/>
      <c r="L24" s="82"/>
    </row>
    <row r="25" s="35" customFormat="1" ht="56.25" spans="1:12">
      <c r="A25" s="65" t="s">
        <v>78</v>
      </c>
      <c r="B25" s="66" t="s">
        <v>79</v>
      </c>
      <c r="C25" s="66" t="s">
        <v>80</v>
      </c>
      <c r="D25" s="67" t="s">
        <v>74</v>
      </c>
      <c r="E25" s="80">
        <v>82.846</v>
      </c>
      <c r="F25" s="69"/>
      <c r="G25" s="70">
        <f t="shared" si="1"/>
        <v>0</v>
      </c>
      <c r="H25" s="71" t="s">
        <v>29</v>
      </c>
      <c r="J25" s="36"/>
      <c r="L25" s="82"/>
    </row>
    <row r="26" s="35" customFormat="1" ht="78.75" spans="1:12">
      <c r="A26" s="65" t="s">
        <v>81</v>
      </c>
      <c r="B26" s="66" t="s">
        <v>82</v>
      </c>
      <c r="C26" s="66" t="s">
        <v>83</v>
      </c>
      <c r="D26" s="67" t="s">
        <v>84</v>
      </c>
      <c r="E26" s="68">
        <v>144425</v>
      </c>
      <c r="F26" s="69"/>
      <c r="G26" s="70">
        <f t="shared" si="1"/>
        <v>0</v>
      </c>
      <c r="H26" s="71" t="s">
        <v>29</v>
      </c>
      <c r="J26" s="36"/>
      <c r="L26" s="82"/>
    </row>
    <row r="27" s="35" customFormat="1" ht="78.75" spans="1:12">
      <c r="A27" s="65" t="s">
        <v>85</v>
      </c>
      <c r="B27" s="66" t="s">
        <v>86</v>
      </c>
      <c r="C27" s="66" t="s">
        <v>87</v>
      </c>
      <c r="D27" s="79" t="s">
        <v>84</v>
      </c>
      <c r="E27" s="68">
        <v>289558</v>
      </c>
      <c r="F27" s="69"/>
      <c r="G27" s="70">
        <f t="shared" si="1"/>
        <v>0</v>
      </c>
      <c r="H27" s="71" t="s">
        <v>29</v>
      </c>
      <c r="J27" s="36"/>
      <c r="L27" s="82"/>
    </row>
    <row r="28" s="35" customFormat="1" ht="135" spans="1:12">
      <c r="A28" s="65" t="s">
        <v>88</v>
      </c>
      <c r="B28" s="71" t="s">
        <v>89</v>
      </c>
      <c r="C28" s="66" t="s">
        <v>90</v>
      </c>
      <c r="D28" s="79" t="s">
        <v>32</v>
      </c>
      <c r="E28" s="68">
        <f>55.21+12201.77</f>
        <v>12256.98</v>
      </c>
      <c r="F28" s="69"/>
      <c r="G28" s="70">
        <f t="shared" si="1"/>
        <v>0</v>
      </c>
      <c r="H28" s="71" t="s">
        <v>29</v>
      </c>
      <c r="J28" s="36"/>
      <c r="L28" s="82"/>
    </row>
    <row r="29" s="35" customFormat="1" ht="135" spans="1:12">
      <c r="A29" s="65" t="s">
        <v>91</v>
      </c>
      <c r="B29" s="66" t="s">
        <v>92</v>
      </c>
      <c r="C29" s="66" t="s">
        <v>93</v>
      </c>
      <c r="D29" s="67" t="s">
        <v>32</v>
      </c>
      <c r="E29" s="68">
        <v>9008.32</v>
      </c>
      <c r="F29" s="69"/>
      <c r="G29" s="70">
        <f t="shared" si="1"/>
        <v>0</v>
      </c>
      <c r="H29" s="71" t="s">
        <v>29</v>
      </c>
      <c r="J29" s="36"/>
      <c r="L29" s="82"/>
    </row>
    <row r="30" s="35" customFormat="1" ht="112.5" spans="1:12">
      <c r="A30" s="65" t="s">
        <v>94</v>
      </c>
      <c r="B30" s="71" t="s">
        <v>95</v>
      </c>
      <c r="C30" s="66" t="s">
        <v>96</v>
      </c>
      <c r="D30" s="79" t="s">
        <v>28</v>
      </c>
      <c r="E30" s="68">
        <v>2325.61</v>
      </c>
      <c r="F30" s="69"/>
      <c r="G30" s="70">
        <f t="shared" si="1"/>
        <v>0</v>
      </c>
      <c r="H30" s="71" t="s">
        <v>29</v>
      </c>
      <c r="J30" s="36"/>
      <c r="L30" s="82"/>
    </row>
    <row r="31" s="35" customFormat="1" ht="112.5" spans="1:12">
      <c r="A31" s="65" t="s">
        <v>97</v>
      </c>
      <c r="B31" s="71" t="s">
        <v>98</v>
      </c>
      <c r="C31" s="66" t="s">
        <v>99</v>
      </c>
      <c r="D31" s="79" t="s">
        <v>28</v>
      </c>
      <c r="E31" s="68">
        <v>28275.53</v>
      </c>
      <c r="F31" s="69"/>
      <c r="G31" s="70">
        <f t="shared" si="1"/>
        <v>0</v>
      </c>
      <c r="H31" s="71" t="s">
        <v>29</v>
      </c>
      <c r="J31" s="36"/>
      <c r="L31" s="82"/>
    </row>
    <row r="32" s="40" customFormat="1" ht="101.25" spans="1:12">
      <c r="A32" s="65" t="s">
        <v>100</v>
      </c>
      <c r="B32" s="66" t="s">
        <v>101</v>
      </c>
      <c r="C32" s="66" t="s">
        <v>102</v>
      </c>
      <c r="D32" s="79" t="s">
        <v>28</v>
      </c>
      <c r="E32" s="78">
        <v>60429.76</v>
      </c>
      <c r="F32" s="69"/>
      <c r="G32" s="70">
        <f t="shared" si="1"/>
        <v>0</v>
      </c>
      <c r="H32" s="71" t="s">
        <v>29</v>
      </c>
      <c r="J32" s="36"/>
      <c r="L32" s="88"/>
    </row>
    <row r="33" s="35" customFormat="1" ht="67.5" spans="1:12">
      <c r="A33" s="65" t="s">
        <v>103</v>
      </c>
      <c r="B33" s="66" t="s">
        <v>104</v>
      </c>
      <c r="C33" s="66" t="s">
        <v>105</v>
      </c>
      <c r="D33" s="67" t="s">
        <v>84</v>
      </c>
      <c r="E33" s="72">
        <v>18066</v>
      </c>
      <c r="F33" s="69"/>
      <c r="G33" s="70">
        <f t="shared" si="1"/>
        <v>0</v>
      </c>
      <c r="H33" s="71" t="s">
        <v>29</v>
      </c>
      <c r="J33" s="36"/>
      <c r="L33" s="82"/>
    </row>
    <row r="34" s="35" customFormat="1" ht="67.5" spans="1:12">
      <c r="A34" s="65" t="s">
        <v>106</v>
      </c>
      <c r="B34" s="66" t="s">
        <v>107</v>
      </c>
      <c r="C34" s="66" t="s">
        <v>108</v>
      </c>
      <c r="D34" s="67" t="s">
        <v>84</v>
      </c>
      <c r="E34" s="72">
        <v>2420</v>
      </c>
      <c r="F34" s="69"/>
      <c r="G34" s="70">
        <f t="shared" si="1"/>
        <v>0</v>
      </c>
      <c r="H34" s="71" t="s">
        <v>29</v>
      </c>
      <c r="J34" s="36"/>
      <c r="L34" s="82"/>
    </row>
    <row r="35" s="35" customFormat="1" ht="202.5" spans="1:12">
      <c r="A35" s="65" t="s">
        <v>109</v>
      </c>
      <c r="B35" s="66" t="s">
        <v>110</v>
      </c>
      <c r="C35" s="66" t="s">
        <v>111</v>
      </c>
      <c r="D35" s="67" t="s">
        <v>28</v>
      </c>
      <c r="E35" s="68">
        <v>59892.91</v>
      </c>
      <c r="F35" s="69"/>
      <c r="G35" s="70">
        <f t="shared" ref="G35:G42" si="2">F35*E35</f>
        <v>0</v>
      </c>
      <c r="H35" s="71" t="s">
        <v>29</v>
      </c>
      <c r="J35" s="36"/>
      <c r="L35" s="82"/>
    </row>
    <row r="36" s="35" customFormat="1" ht="135" spans="1:12">
      <c r="A36" s="65" t="s">
        <v>112</v>
      </c>
      <c r="B36" s="66" t="s">
        <v>113</v>
      </c>
      <c r="C36" s="66" t="s">
        <v>114</v>
      </c>
      <c r="D36" s="67" t="s">
        <v>32</v>
      </c>
      <c r="E36" s="68">
        <v>488.36</v>
      </c>
      <c r="F36" s="69"/>
      <c r="G36" s="70">
        <f t="shared" si="2"/>
        <v>0</v>
      </c>
      <c r="H36" s="71" t="s">
        <v>29</v>
      </c>
      <c r="J36" s="36"/>
      <c r="L36" s="82"/>
    </row>
    <row r="37" s="35" customFormat="1" ht="146.25" spans="1:12">
      <c r="A37" s="65" t="s">
        <v>115</v>
      </c>
      <c r="B37" s="66" t="s">
        <v>116</v>
      </c>
      <c r="C37" s="66" t="s">
        <v>117</v>
      </c>
      <c r="D37" s="67" t="s">
        <v>118</v>
      </c>
      <c r="E37" s="72">
        <v>1354.8</v>
      </c>
      <c r="F37" s="69"/>
      <c r="G37" s="70">
        <f t="shared" si="2"/>
        <v>0</v>
      </c>
      <c r="H37" s="71" t="s">
        <v>29</v>
      </c>
      <c r="J37" s="36"/>
      <c r="L37" s="82"/>
    </row>
    <row r="38" s="35" customFormat="1" ht="180" spans="1:12">
      <c r="A38" s="65" t="s">
        <v>119</v>
      </c>
      <c r="B38" s="66" t="s">
        <v>116</v>
      </c>
      <c r="C38" s="66" t="s">
        <v>120</v>
      </c>
      <c r="D38" s="67" t="s">
        <v>118</v>
      </c>
      <c r="E38" s="72">
        <v>342.84</v>
      </c>
      <c r="F38" s="69"/>
      <c r="G38" s="70">
        <f t="shared" si="2"/>
        <v>0</v>
      </c>
      <c r="H38" s="71" t="s">
        <v>29</v>
      </c>
      <c r="J38" s="36"/>
      <c r="L38" s="82"/>
    </row>
    <row r="39" s="35" customFormat="1" ht="78.75" spans="1:12">
      <c r="A39" s="65" t="s">
        <v>121</v>
      </c>
      <c r="B39" s="66" t="s">
        <v>122</v>
      </c>
      <c r="C39" s="66" t="s">
        <v>123</v>
      </c>
      <c r="D39" s="67" t="s">
        <v>118</v>
      </c>
      <c r="E39" s="68">
        <v>3882.85</v>
      </c>
      <c r="F39" s="69"/>
      <c r="G39" s="70">
        <f t="shared" si="2"/>
        <v>0</v>
      </c>
      <c r="H39" s="71" t="s">
        <v>29</v>
      </c>
      <c r="J39" s="36"/>
      <c r="L39" s="82"/>
    </row>
    <row r="40" s="35" customFormat="1" ht="101.25" spans="1:12">
      <c r="A40" s="65" t="s">
        <v>124</v>
      </c>
      <c r="B40" s="66" t="s">
        <v>125</v>
      </c>
      <c r="C40" s="66" t="s">
        <v>126</v>
      </c>
      <c r="D40" s="67" t="s">
        <v>28</v>
      </c>
      <c r="E40" s="68">
        <v>1124.48</v>
      </c>
      <c r="F40" s="69"/>
      <c r="G40" s="70">
        <f t="shared" si="2"/>
        <v>0</v>
      </c>
      <c r="H40" s="71" t="s">
        <v>29</v>
      </c>
      <c r="J40" s="36"/>
      <c r="L40" s="82"/>
    </row>
    <row r="41" s="35" customFormat="1" ht="101.25" spans="1:12">
      <c r="A41" s="65" t="s">
        <v>127</v>
      </c>
      <c r="B41" s="66" t="s">
        <v>128</v>
      </c>
      <c r="C41" s="66" t="s">
        <v>129</v>
      </c>
      <c r="D41" s="67" t="s">
        <v>28</v>
      </c>
      <c r="E41" s="68">
        <f>177.4+142.9</f>
        <v>320.3</v>
      </c>
      <c r="F41" s="69"/>
      <c r="G41" s="70">
        <f t="shared" si="2"/>
        <v>0</v>
      </c>
      <c r="H41" s="71" t="s">
        <v>29</v>
      </c>
      <c r="J41" s="36"/>
      <c r="L41" s="82"/>
    </row>
    <row r="42" s="35" customFormat="1" ht="67.5" spans="1:12">
      <c r="A42" s="65" t="s">
        <v>130</v>
      </c>
      <c r="B42" s="66" t="s">
        <v>131</v>
      </c>
      <c r="C42" s="66" t="s">
        <v>132</v>
      </c>
      <c r="D42" s="67" t="s">
        <v>32</v>
      </c>
      <c r="E42" s="72">
        <v>138.19</v>
      </c>
      <c r="F42" s="69"/>
      <c r="G42" s="70">
        <f t="shared" si="2"/>
        <v>0</v>
      </c>
      <c r="H42" s="71" t="s">
        <v>29</v>
      </c>
      <c r="J42" s="36"/>
      <c r="L42" s="82"/>
    </row>
    <row r="43" s="38" customFormat="1" ht="36" customHeight="1" spans="1:12">
      <c r="A43" s="75" t="s">
        <v>133</v>
      </c>
      <c r="B43" s="60" t="s">
        <v>134</v>
      </c>
      <c r="C43" s="75"/>
      <c r="D43" s="74"/>
      <c r="E43" s="76"/>
      <c r="F43" s="77"/>
      <c r="G43" s="64">
        <f>SUM(G44:G67)</f>
        <v>0</v>
      </c>
      <c r="H43" s="75"/>
      <c r="L43" s="86"/>
    </row>
    <row r="44" s="35" customFormat="1" ht="146.25" spans="1:12">
      <c r="A44" s="65">
        <v>1</v>
      </c>
      <c r="B44" s="66" t="s">
        <v>135</v>
      </c>
      <c r="C44" s="66" t="s">
        <v>136</v>
      </c>
      <c r="D44" s="67" t="s">
        <v>28</v>
      </c>
      <c r="E44" s="72">
        <v>19220.76</v>
      </c>
      <c r="F44" s="57"/>
      <c r="G44" s="70">
        <f t="shared" ref="G44:G69" si="3">F44*E44</f>
        <v>0</v>
      </c>
      <c r="H44" s="71" t="s">
        <v>29</v>
      </c>
      <c r="J44" s="36"/>
      <c r="L44" s="82"/>
    </row>
    <row r="45" s="36" customFormat="1" ht="90" spans="1:12">
      <c r="A45" s="65">
        <v>2</v>
      </c>
      <c r="B45" s="66" t="s">
        <v>137</v>
      </c>
      <c r="C45" s="66" t="s">
        <v>138</v>
      </c>
      <c r="D45" s="79" t="s">
        <v>28</v>
      </c>
      <c r="E45" s="72">
        <v>397.16</v>
      </c>
      <c r="F45" s="57"/>
      <c r="G45" s="70">
        <f t="shared" si="3"/>
        <v>0</v>
      </c>
      <c r="H45" s="71" t="s">
        <v>29</v>
      </c>
      <c r="L45" s="83"/>
    </row>
    <row r="46" s="35" customFormat="1" ht="90" spans="1:12">
      <c r="A46" s="65">
        <v>3</v>
      </c>
      <c r="B46" s="66" t="s">
        <v>139</v>
      </c>
      <c r="C46" s="66" t="s">
        <v>140</v>
      </c>
      <c r="D46" s="67" t="s">
        <v>28</v>
      </c>
      <c r="E46" s="72">
        <v>46.05</v>
      </c>
      <c r="F46" s="57"/>
      <c r="G46" s="70">
        <f t="shared" si="3"/>
        <v>0</v>
      </c>
      <c r="H46" s="71" t="s">
        <v>29</v>
      </c>
      <c r="J46" s="36"/>
      <c r="L46" s="82"/>
    </row>
    <row r="47" s="35" customFormat="1" ht="101.25" spans="1:12">
      <c r="A47" s="65">
        <v>4</v>
      </c>
      <c r="B47" s="66" t="s">
        <v>141</v>
      </c>
      <c r="C47" s="66" t="s">
        <v>142</v>
      </c>
      <c r="D47" s="67" t="s">
        <v>28</v>
      </c>
      <c r="E47" s="68">
        <v>1257.25</v>
      </c>
      <c r="F47" s="57"/>
      <c r="G47" s="70">
        <f t="shared" si="3"/>
        <v>0</v>
      </c>
      <c r="H47" s="71" t="s">
        <v>29</v>
      </c>
      <c r="J47" s="36"/>
      <c r="L47" s="82"/>
    </row>
    <row r="48" s="35" customFormat="1" ht="101.25" spans="1:12">
      <c r="A48" s="65">
        <v>5</v>
      </c>
      <c r="B48" s="66" t="s">
        <v>143</v>
      </c>
      <c r="C48" s="66" t="s">
        <v>144</v>
      </c>
      <c r="D48" s="67" t="s">
        <v>28</v>
      </c>
      <c r="E48" s="68">
        <v>13140.31</v>
      </c>
      <c r="F48" s="57"/>
      <c r="G48" s="70">
        <f t="shared" si="3"/>
        <v>0</v>
      </c>
      <c r="H48" s="71" t="s">
        <v>29</v>
      </c>
      <c r="J48" s="36"/>
      <c r="L48" s="82"/>
    </row>
    <row r="49" s="35" customFormat="1" ht="101.25" spans="1:12">
      <c r="A49" s="65">
        <v>6</v>
      </c>
      <c r="B49" s="66" t="s">
        <v>145</v>
      </c>
      <c r="C49" s="66" t="s">
        <v>146</v>
      </c>
      <c r="D49" s="67" t="s">
        <v>28</v>
      </c>
      <c r="E49" s="68">
        <v>707.5</v>
      </c>
      <c r="F49" s="57"/>
      <c r="G49" s="70">
        <f t="shared" si="3"/>
        <v>0</v>
      </c>
      <c r="H49" s="71" t="s">
        <v>29</v>
      </c>
      <c r="J49" s="36"/>
      <c r="L49" s="82"/>
    </row>
    <row r="50" s="35" customFormat="1" ht="112.5" spans="1:12">
      <c r="A50" s="65">
        <v>7</v>
      </c>
      <c r="B50" s="66" t="s">
        <v>147</v>
      </c>
      <c r="C50" s="66" t="s">
        <v>148</v>
      </c>
      <c r="D50" s="67" t="s">
        <v>28</v>
      </c>
      <c r="E50" s="72">
        <v>909.72</v>
      </c>
      <c r="F50" s="57"/>
      <c r="G50" s="70">
        <f t="shared" si="3"/>
        <v>0</v>
      </c>
      <c r="H50" s="71" t="s">
        <v>29</v>
      </c>
      <c r="J50" s="36"/>
      <c r="L50" s="82"/>
    </row>
    <row r="51" s="36" customFormat="1" ht="157.5" spans="1:12">
      <c r="A51" s="65">
        <v>8</v>
      </c>
      <c r="B51" s="66" t="s">
        <v>149</v>
      </c>
      <c r="C51" s="66" t="s">
        <v>150</v>
      </c>
      <c r="D51" s="67" t="s">
        <v>28</v>
      </c>
      <c r="E51" s="72">
        <v>443.34</v>
      </c>
      <c r="F51" s="57"/>
      <c r="G51" s="70">
        <f t="shared" si="3"/>
        <v>0</v>
      </c>
      <c r="H51" s="71" t="s">
        <v>29</v>
      </c>
      <c r="L51" s="83"/>
    </row>
    <row r="52" s="35" customFormat="1" ht="112.5" spans="1:12">
      <c r="A52" s="65">
        <v>9</v>
      </c>
      <c r="B52" s="66" t="s">
        <v>151</v>
      </c>
      <c r="C52" s="66" t="s">
        <v>152</v>
      </c>
      <c r="D52" s="67" t="s">
        <v>28</v>
      </c>
      <c r="E52" s="68">
        <v>12844.06</v>
      </c>
      <c r="F52" s="57"/>
      <c r="G52" s="70">
        <f t="shared" si="3"/>
        <v>0</v>
      </c>
      <c r="H52" s="71" t="s">
        <v>29</v>
      </c>
      <c r="J52" s="36"/>
      <c r="L52" s="82"/>
    </row>
    <row r="53" s="35" customFormat="1" ht="146.25" spans="1:12">
      <c r="A53" s="65">
        <v>10</v>
      </c>
      <c r="B53" s="66" t="s">
        <v>153</v>
      </c>
      <c r="C53" s="66" t="s">
        <v>154</v>
      </c>
      <c r="D53" s="67" t="s">
        <v>28</v>
      </c>
      <c r="E53" s="68">
        <v>3042.51</v>
      </c>
      <c r="F53" s="57"/>
      <c r="G53" s="70">
        <f t="shared" si="3"/>
        <v>0</v>
      </c>
      <c r="H53" s="71" t="s">
        <v>29</v>
      </c>
      <c r="J53" s="36"/>
      <c r="L53" s="82"/>
    </row>
    <row r="54" s="36" customFormat="1" ht="213.75" spans="1:12">
      <c r="A54" s="65">
        <v>11</v>
      </c>
      <c r="B54" s="66" t="s">
        <v>155</v>
      </c>
      <c r="C54" s="66" t="s">
        <v>156</v>
      </c>
      <c r="D54" s="67" t="s">
        <v>28</v>
      </c>
      <c r="E54" s="72">
        <v>28.86</v>
      </c>
      <c r="F54" s="57"/>
      <c r="G54" s="70">
        <f t="shared" si="3"/>
        <v>0</v>
      </c>
      <c r="H54" s="71" t="s">
        <v>29</v>
      </c>
      <c r="L54" s="83"/>
    </row>
    <row r="55" s="36" customFormat="1" ht="146.25" spans="1:12">
      <c r="A55" s="65">
        <v>12</v>
      </c>
      <c r="B55" s="66" t="s">
        <v>157</v>
      </c>
      <c r="C55" s="66" t="s">
        <v>158</v>
      </c>
      <c r="D55" s="67" t="s">
        <v>28</v>
      </c>
      <c r="E55" s="72">
        <v>50.66</v>
      </c>
      <c r="F55" s="57"/>
      <c r="G55" s="70">
        <f t="shared" si="3"/>
        <v>0</v>
      </c>
      <c r="H55" s="71" t="s">
        <v>29</v>
      </c>
      <c r="L55" s="83"/>
    </row>
    <row r="56" s="35" customFormat="1" ht="112.5" spans="1:12">
      <c r="A56" s="65">
        <v>13</v>
      </c>
      <c r="B56" s="66" t="s">
        <v>159</v>
      </c>
      <c r="C56" s="66" t="s">
        <v>160</v>
      </c>
      <c r="D56" s="67" t="s">
        <v>28</v>
      </c>
      <c r="E56" s="68">
        <v>12.94</v>
      </c>
      <c r="F56" s="57"/>
      <c r="G56" s="70">
        <f t="shared" si="3"/>
        <v>0</v>
      </c>
      <c r="H56" s="71" t="s">
        <v>29</v>
      </c>
      <c r="J56" s="36"/>
      <c r="L56" s="82"/>
    </row>
    <row r="57" s="35" customFormat="1" ht="90" spans="1:12">
      <c r="A57" s="65">
        <v>14</v>
      </c>
      <c r="B57" s="66" t="s">
        <v>161</v>
      </c>
      <c r="C57" s="66" t="s">
        <v>162</v>
      </c>
      <c r="D57" s="67" t="s">
        <v>28</v>
      </c>
      <c r="E57" s="68">
        <v>86.18</v>
      </c>
      <c r="F57" s="57"/>
      <c r="G57" s="70">
        <f t="shared" si="3"/>
        <v>0</v>
      </c>
      <c r="H57" s="71" t="s">
        <v>29</v>
      </c>
      <c r="J57" s="36"/>
      <c r="L57" s="82"/>
    </row>
    <row r="58" s="35" customFormat="1" ht="157.5" spans="1:12">
      <c r="A58" s="65">
        <v>15</v>
      </c>
      <c r="B58" s="66" t="s">
        <v>163</v>
      </c>
      <c r="C58" s="66" t="s">
        <v>164</v>
      </c>
      <c r="D58" s="67" t="s">
        <v>28</v>
      </c>
      <c r="E58" s="68">
        <v>681.59</v>
      </c>
      <c r="F58" s="57"/>
      <c r="G58" s="70">
        <f t="shared" si="3"/>
        <v>0</v>
      </c>
      <c r="H58" s="71" t="s">
        <v>29</v>
      </c>
      <c r="J58" s="36"/>
      <c r="L58" s="82"/>
    </row>
    <row r="59" s="35" customFormat="1" ht="157.5" spans="1:12">
      <c r="A59" s="65">
        <v>16</v>
      </c>
      <c r="B59" s="66" t="s">
        <v>165</v>
      </c>
      <c r="C59" s="66" t="s">
        <v>166</v>
      </c>
      <c r="D59" s="67" t="s">
        <v>28</v>
      </c>
      <c r="E59" s="72">
        <f>83.36+872.61</f>
        <v>955.97</v>
      </c>
      <c r="F59" s="57"/>
      <c r="G59" s="70">
        <f t="shared" si="3"/>
        <v>0</v>
      </c>
      <c r="H59" s="71" t="s">
        <v>29</v>
      </c>
      <c r="J59" s="36"/>
      <c r="L59" s="82"/>
    </row>
    <row r="60" s="35" customFormat="1" ht="135" spans="1:12">
      <c r="A60" s="65">
        <v>18</v>
      </c>
      <c r="B60" s="66" t="s">
        <v>167</v>
      </c>
      <c r="C60" s="66" t="s">
        <v>168</v>
      </c>
      <c r="D60" s="67" t="s">
        <v>28</v>
      </c>
      <c r="E60" s="68">
        <v>1066.55</v>
      </c>
      <c r="F60" s="57"/>
      <c r="G60" s="70">
        <f t="shared" si="3"/>
        <v>0</v>
      </c>
      <c r="H60" s="71" t="s">
        <v>29</v>
      </c>
      <c r="J60" s="36"/>
      <c r="L60" s="82"/>
    </row>
    <row r="61" s="35" customFormat="1" ht="168.75" spans="1:12">
      <c r="A61" s="65">
        <v>19</v>
      </c>
      <c r="B61" s="66" t="s">
        <v>169</v>
      </c>
      <c r="C61" s="66" t="s">
        <v>170</v>
      </c>
      <c r="D61" s="67" t="s">
        <v>28</v>
      </c>
      <c r="E61" s="72">
        <v>79.88</v>
      </c>
      <c r="F61" s="57"/>
      <c r="G61" s="70">
        <f t="shared" si="3"/>
        <v>0</v>
      </c>
      <c r="H61" s="71" t="s">
        <v>29</v>
      </c>
      <c r="J61" s="36"/>
      <c r="L61" s="82"/>
    </row>
    <row r="62" s="35" customFormat="1" ht="90" spans="1:12">
      <c r="A62" s="65">
        <v>20</v>
      </c>
      <c r="B62" s="66" t="s">
        <v>171</v>
      </c>
      <c r="C62" s="66" t="s">
        <v>172</v>
      </c>
      <c r="D62" s="67" t="s">
        <v>28</v>
      </c>
      <c r="E62" s="72">
        <v>246</v>
      </c>
      <c r="F62" s="57"/>
      <c r="G62" s="70">
        <f t="shared" si="3"/>
        <v>0</v>
      </c>
      <c r="H62" s="71" t="s">
        <v>29</v>
      </c>
      <c r="J62" s="36"/>
      <c r="L62" s="82"/>
    </row>
    <row r="63" s="35" customFormat="1" ht="180" spans="1:12">
      <c r="A63" s="65">
        <v>21</v>
      </c>
      <c r="B63" s="66" t="s">
        <v>173</v>
      </c>
      <c r="C63" s="66" t="s">
        <v>174</v>
      </c>
      <c r="D63" s="67" t="s">
        <v>28</v>
      </c>
      <c r="E63" s="72">
        <v>64</v>
      </c>
      <c r="F63" s="57"/>
      <c r="G63" s="70">
        <f t="shared" si="3"/>
        <v>0</v>
      </c>
      <c r="H63" s="71" t="s">
        <v>29</v>
      </c>
      <c r="J63" s="36"/>
      <c r="L63" s="82"/>
    </row>
    <row r="64" s="34" customFormat="1" ht="101.25" spans="1:12">
      <c r="A64" s="65">
        <v>22</v>
      </c>
      <c r="B64" s="66" t="s">
        <v>175</v>
      </c>
      <c r="C64" s="66" t="s">
        <v>176</v>
      </c>
      <c r="D64" s="67" t="s">
        <v>28</v>
      </c>
      <c r="E64" s="62" t="s">
        <v>177</v>
      </c>
      <c r="F64" s="63"/>
      <c r="G64" s="70">
        <f t="shared" si="3"/>
        <v>0</v>
      </c>
      <c r="H64" s="71" t="s">
        <v>29</v>
      </c>
      <c r="L64" s="81"/>
    </row>
    <row r="65" s="34" customFormat="1" ht="112.5" spans="1:12">
      <c r="A65" s="65">
        <v>23</v>
      </c>
      <c r="B65" s="66" t="s">
        <v>178</v>
      </c>
      <c r="C65" s="66" t="s">
        <v>179</v>
      </c>
      <c r="D65" s="67" t="s">
        <v>28</v>
      </c>
      <c r="E65" s="72">
        <v>46.17</v>
      </c>
      <c r="F65" s="63"/>
      <c r="G65" s="70">
        <f t="shared" si="3"/>
        <v>0</v>
      </c>
      <c r="H65" s="71" t="s">
        <v>29</v>
      </c>
      <c r="L65" s="81"/>
    </row>
    <row r="66" s="34" customFormat="1" ht="101.25" spans="1:12">
      <c r="A66" s="65">
        <v>24</v>
      </c>
      <c r="B66" s="66" t="s">
        <v>180</v>
      </c>
      <c r="C66" s="66" t="s">
        <v>181</v>
      </c>
      <c r="D66" s="67" t="s">
        <v>28</v>
      </c>
      <c r="E66" s="72">
        <v>656.93</v>
      </c>
      <c r="F66" s="63"/>
      <c r="G66" s="70">
        <f t="shared" si="3"/>
        <v>0</v>
      </c>
      <c r="H66" s="71" t="s">
        <v>29</v>
      </c>
      <c r="L66" s="81"/>
    </row>
    <row r="67" s="34" customFormat="1" ht="112.5" spans="1:12">
      <c r="A67" s="65">
        <v>25</v>
      </c>
      <c r="B67" s="66" t="s">
        <v>182</v>
      </c>
      <c r="C67" s="66" t="s">
        <v>183</v>
      </c>
      <c r="D67" s="67" t="s">
        <v>28</v>
      </c>
      <c r="E67" s="72">
        <v>28892.17</v>
      </c>
      <c r="F67" s="63"/>
      <c r="G67" s="70">
        <f t="shared" si="3"/>
        <v>0</v>
      </c>
      <c r="H67" s="71" t="s">
        <v>29</v>
      </c>
      <c r="L67" s="81"/>
    </row>
    <row r="68" s="38" customFormat="1" ht="30" customHeight="1" spans="1:12">
      <c r="A68" s="75" t="s">
        <v>184</v>
      </c>
      <c r="B68" s="60" t="s">
        <v>185</v>
      </c>
      <c r="C68" s="75"/>
      <c r="D68" s="74"/>
      <c r="E68" s="76"/>
      <c r="F68" s="77"/>
      <c r="G68" s="64">
        <f>SUM(G69:G72)</f>
        <v>0</v>
      </c>
      <c r="H68" s="75"/>
      <c r="L68" s="86"/>
    </row>
    <row r="69" s="35" customFormat="1" ht="56.25" spans="1:12">
      <c r="A69" s="65">
        <v>1</v>
      </c>
      <c r="B69" s="71" t="s">
        <v>186</v>
      </c>
      <c r="C69" s="66" t="s">
        <v>187</v>
      </c>
      <c r="D69" s="79" t="s">
        <v>28</v>
      </c>
      <c r="E69" s="68">
        <f>1010.26+68.24</f>
        <v>1078.5</v>
      </c>
      <c r="F69" s="57"/>
      <c r="G69" s="70">
        <f t="shared" ref="G69:G72" si="4">+E69*F69</f>
        <v>0</v>
      </c>
      <c r="H69" s="71" t="s">
        <v>29</v>
      </c>
      <c r="J69" s="36"/>
      <c r="L69" s="82"/>
    </row>
    <row r="70" s="35" customFormat="1" ht="157.5" spans="1:12">
      <c r="A70" s="65">
        <v>2</v>
      </c>
      <c r="B70" s="66" t="s">
        <v>188</v>
      </c>
      <c r="C70" s="66" t="s">
        <v>189</v>
      </c>
      <c r="D70" s="79" t="s">
        <v>28</v>
      </c>
      <c r="E70" s="68">
        <v>261784.31</v>
      </c>
      <c r="F70" s="57"/>
      <c r="G70" s="70">
        <f t="shared" si="4"/>
        <v>0</v>
      </c>
      <c r="H70" s="71" t="s">
        <v>29</v>
      </c>
      <c r="J70" s="36"/>
      <c r="L70" s="82"/>
    </row>
    <row r="71" s="35" customFormat="1" ht="123.75" spans="1:12">
      <c r="A71" s="65">
        <v>3</v>
      </c>
      <c r="B71" s="66" t="s">
        <v>190</v>
      </c>
      <c r="C71" s="66" t="s">
        <v>191</v>
      </c>
      <c r="D71" s="67" t="s">
        <v>28</v>
      </c>
      <c r="E71" s="68">
        <v>64476.85</v>
      </c>
      <c r="F71" s="57"/>
      <c r="G71" s="70">
        <f t="shared" si="4"/>
        <v>0</v>
      </c>
      <c r="H71" s="71" t="s">
        <v>29</v>
      </c>
      <c r="J71" s="36"/>
      <c r="L71" s="82"/>
    </row>
    <row r="72" s="35" customFormat="1" ht="56.25" spans="1:12">
      <c r="A72" s="65">
        <v>4</v>
      </c>
      <c r="B72" s="66" t="s">
        <v>192</v>
      </c>
      <c r="C72" s="66" t="s">
        <v>193</v>
      </c>
      <c r="D72" s="67" t="s">
        <v>28</v>
      </c>
      <c r="E72" s="68">
        <f>811.42+3367.72</f>
        <v>4179.14</v>
      </c>
      <c r="F72" s="57"/>
      <c r="G72" s="70">
        <f t="shared" si="4"/>
        <v>0</v>
      </c>
      <c r="H72" s="71" t="s">
        <v>29</v>
      </c>
      <c r="J72" s="36"/>
      <c r="L72" s="82"/>
    </row>
    <row r="73" s="38" customFormat="1" ht="40" customHeight="1" spans="1:12">
      <c r="A73" s="75" t="s">
        <v>194</v>
      </c>
      <c r="B73" s="60" t="s">
        <v>195</v>
      </c>
      <c r="C73" s="75"/>
      <c r="D73" s="74"/>
      <c r="E73" s="76"/>
      <c r="F73" s="77"/>
      <c r="G73" s="64">
        <f>SUM(G74:G81)</f>
        <v>0</v>
      </c>
      <c r="H73" s="89"/>
      <c r="L73" s="86"/>
    </row>
    <row r="74" s="35" customFormat="1" ht="112.5" spans="1:12">
      <c r="A74" s="65">
        <v>1</v>
      </c>
      <c r="B74" s="66" t="s">
        <v>196</v>
      </c>
      <c r="C74" s="66" t="s">
        <v>197</v>
      </c>
      <c r="D74" s="67" t="s">
        <v>28</v>
      </c>
      <c r="E74" s="68">
        <v>56130.69</v>
      </c>
      <c r="F74" s="57"/>
      <c r="G74" s="70">
        <f t="shared" ref="G74:G81" si="5">+E74*F74</f>
        <v>0</v>
      </c>
      <c r="H74" s="71" t="s">
        <v>29</v>
      </c>
      <c r="J74" s="36"/>
      <c r="L74" s="82"/>
    </row>
    <row r="75" s="35" customFormat="1" ht="78.75" spans="1:12">
      <c r="A75" s="65">
        <v>2</v>
      </c>
      <c r="B75" s="66" t="s">
        <v>198</v>
      </c>
      <c r="C75" s="66" t="s">
        <v>199</v>
      </c>
      <c r="D75" s="67" t="s">
        <v>28</v>
      </c>
      <c r="E75" s="68">
        <v>3896.6</v>
      </c>
      <c r="F75" s="57"/>
      <c r="G75" s="70">
        <f t="shared" si="5"/>
        <v>0</v>
      </c>
      <c r="H75" s="71" t="s">
        <v>29</v>
      </c>
      <c r="J75" s="36"/>
      <c r="L75" s="82"/>
    </row>
    <row r="76" s="35" customFormat="1" ht="90" spans="1:12">
      <c r="A76" s="65">
        <v>3</v>
      </c>
      <c r="B76" s="66" t="s">
        <v>200</v>
      </c>
      <c r="C76" s="66" t="s">
        <v>201</v>
      </c>
      <c r="D76" s="67" t="s">
        <v>28</v>
      </c>
      <c r="E76" s="68">
        <v>787.94</v>
      </c>
      <c r="F76" s="57"/>
      <c r="G76" s="70">
        <f t="shared" si="5"/>
        <v>0</v>
      </c>
      <c r="H76" s="71" t="s">
        <v>29</v>
      </c>
      <c r="J76" s="36"/>
      <c r="L76" s="82"/>
    </row>
    <row r="77" s="35" customFormat="1" ht="90" spans="1:12">
      <c r="A77" s="65">
        <v>4</v>
      </c>
      <c r="B77" s="66" t="s">
        <v>202</v>
      </c>
      <c r="C77" s="66" t="s">
        <v>203</v>
      </c>
      <c r="D77" s="67" t="s">
        <v>28</v>
      </c>
      <c r="E77" s="72">
        <v>1575</v>
      </c>
      <c r="F77" s="57"/>
      <c r="G77" s="70">
        <f t="shared" si="5"/>
        <v>0</v>
      </c>
      <c r="H77" s="71" t="s">
        <v>29</v>
      </c>
      <c r="J77" s="36"/>
      <c r="L77" s="82"/>
    </row>
    <row r="78" s="35" customFormat="1" ht="90" spans="1:12">
      <c r="A78" s="65">
        <v>5</v>
      </c>
      <c r="B78" s="66" t="s">
        <v>204</v>
      </c>
      <c r="C78" s="66" t="s">
        <v>205</v>
      </c>
      <c r="D78" s="67" t="s">
        <v>28</v>
      </c>
      <c r="E78" s="72">
        <v>5063.7</v>
      </c>
      <c r="F78" s="57"/>
      <c r="G78" s="70">
        <f t="shared" si="5"/>
        <v>0</v>
      </c>
      <c r="H78" s="71" t="s">
        <v>29</v>
      </c>
      <c r="J78" s="36"/>
      <c r="L78" s="82"/>
    </row>
    <row r="79" s="35" customFormat="1" ht="78.75" spans="1:12">
      <c r="A79" s="65">
        <v>6</v>
      </c>
      <c r="B79" s="66" t="s">
        <v>206</v>
      </c>
      <c r="C79" s="66" t="s">
        <v>207</v>
      </c>
      <c r="D79" s="67" t="s">
        <v>28</v>
      </c>
      <c r="E79" s="68">
        <v>6302.26</v>
      </c>
      <c r="F79" s="57"/>
      <c r="G79" s="70">
        <f t="shared" si="5"/>
        <v>0</v>
      </c>
      <c r="H79" s="71" t="s">
        <v>29</v>
      </c>
      <c r="J79" s="36"/>
      <c r="L79" s="82"/>
    </row>
    <row r="80" s="35" customFormat="1" ht="78.75" spans="1:12">
      <c r="A80" s="65">
        <v>7</v>
      </c>
      <c r="B80" s="66" t="s">
        <v>208</v>
      </c>
      <c r="C80" s="66" t="s">
        <v>209</v>
      </c>
      <c r="D80" s="67" t="s">
        <v>28</v>
      </c>
      <c r="E80" s="72">
        <v>5030.09</v>
      </c>
      <c r="F80" s="57"/>
      <c r="G80" s="70">
        <f t="shared" si="5"/>
        <v>0</v>
      </c>
      <c r="H80" s="71" t="s">
        <v>29</v>
      </c>
      <c r="J80" s="36"/>
      <c r="L80" s="82"/>
    </row>
    <row r="81" s="35" customFormat="1" ht="78.75" spans="1:12">
      <c r="A81" s="65">
        <v>8</v>
      </c>
      <c r="B81" s="66" t="s">
        <v>210</v>
      </c>
      <c r="C81" s="66" t="s">
        <v>211</v>
      </c>
      <c r="D81" s="67" t="s">
        <v>28</v>
      </c>
      <c r="E81" s="72">
        <v>1042.4</v>
      </c>
      <c r="F81" s="57"/>
      <c r="G81" s="70">
        <f t="shared" si="5"/>
        <v>0</v>
      </c>
      <c r="H81" s="71" t="s">
        <v>29</v>
      </c>
      <c r="J81" s="36"/>
      <c r="L81" s="82"/>
    </row>
    <row r="82" s="38" customFormat="1" customHeight="1" spans="1:12">
      <c r="A82" s="75" t="s">
        <v>212</v>
      </c>
      <c r="B82" s="60" t="s">
        <v>213</v>
      </c>
      <c r="C82" s="60"/>
      <c r="D82" s="74"/>
      <c r="E82" s="76"/>
      <c r="F82" s="77"/>
      <c r="G82" s="64">
        <f>SUM(G83:G89)</f>
        <v>0</v>
      </c>
      <c r="H82" s="89"/>
      <c r="L82" s="86"/>
    </row>
    <row r="83" s="35" customFormat="1" ht="225" spans="1:12">
      <c r="A83" s="65">
        <v>1</v>
      </c>
      <c r="B83" s="66" t="s">
        <v>214</v>
      </c>
      <c r="C83" s="66" t="s">
        <v>215</v>
      </c>
      <c r="D83" s="67" t="s">
        <v>28</v>
      </c>
      <c r="E83" s="68">
        <v>7482.02</v>
      </c>
      <c r="F83" s="57"/>
      <c r="G83" s="70">
        <f t="shared" ref="G83:G89" si="6">+E83*F83</f>
        <v>0</v>
      </c>
      <c r="H83" s="71" t="s">
        <v>29</v>
      </c>
      <c r="J83" s="36"/>
      <c r="L83" s="82"/>
    </row>
    <row r="84" s="35" customFormat="1" ht="213.75" spans="1:12">
      <c r="A84" s="65">
        <v>2</v>
      </c>
      <c r="B84" s="66" t="s">
        <v>216</v>
      </c>
      <c r="C84" s="66" t="s">
        <v>217</v>
      </c>
      <c r="D84" s="67" t="s">
        <v>28</v>
      </c>
      <c r="E84" s="68">
        <v>4402.1</v>
      </c>
      <c r="F84" s="57"/>
      <c r="G84" s="70">
        <f t="shared" si="6"/>
        <v>0</v>
      </c>
      <c r="H84" s="71" t="s">
        <v>29</v>
      </c>
      <c r="J84" s="36"/>
      <c r="L84" s="82"/>
    </row>
    <row r="85" s="35" customFormat="1" ht="191.25" spans="1:12">
      <c r="A85" s="65">
        <v>3</v>
      </c>
      <c r="B85" s="66" t="s">
        <v>218</v>
      </c>
      <c r="C85" s="66" t="s">
        <v>219</v>
      </c>
      <c r="D85" s="67" t="s">
        <v>28</v>
      </c>
      <c r="E85" s="68">
        <v>629.58</v>
      </c>
      <c r="F85" s="57"/>
      <c r="G85" s="70">
        <f t="shared" si="6"/>
        <v>0</v>
      </c>
      <c r="H85" s="71" t="s">
        <v>29</v>
      </c>
      <c r="J85" s="36"/>
      <c r="L85" s="82"/>
    </row>
    <row r="86" s="35" customFormat="1" ht="191.25" spans="1:12">
      <c r="A86" s="65">
        <v>4</v>
      </c>
      <c r="B86" s="66" t="s">
        <v>220</v>
      </c>
      <c r="C86" s="66" t="s">
        <v>221</v>
      </c>
      <c r="D86" s="67" t="s">
        <v>28</v>
      </c>
      <c r="E86" s="68">
        <v>3182.11</v>
      </c>
      <c r="F86" s="57"/>
      <c r="G86" s="70">
        <f t="shared" si="6"/>
        <v>0</v>
      </c>
      <c r="H86" s="71" t="s">
        <v>29</v>
      </c>
      <c r="J86" s="36"/>
      <c r="L86" s="82"/>
    </row>
    <row r="87" s="35" customFormat="1" ht="202.5" spans="1:12">
      <c r="A87" s="65">
        <v>5</v>
      </c>
      <c r="B87" s="66" t="s">
        <v>222</v>
      </c>
      <c r="C87" s="66" t="s">
        <v>223</v>
      </c>
      <c r="D87" s="67" t="s">
        <v>28</v>
      </c>
      <c r="E87" s="68">
        <v>14056.49</v>
      </c>
      <c r="F87" s="57"/>
      <c r="G87" s="70">
        <f t="shared" si="6"/>
        <v>0</v>
      </c>
      <c r="H87" s="71" t="s">
        <v>29</v>
      </c>
      <c r="J87" s="36"/>
      <c r="L87" s="82"/>
    </row>
    <row r="88" s="35" customFormat="1" ht="202.5" spans="1:12">
      <c r="A88" s="65">
        <v>6</v>
      </c>
      <c r="B88" s="66" t="s">
        <v>224</v>
      </c>
      <c r="C88" s="66" t="s">
        <v>225</v>
      </c>
      <c r="D88" s="67" t="s">
        <v>28</v>
      </c>
      <c r="E88" s="68">
        <v>13111.24</v>
      </c>
      <c r="F88" s="57"/>
      <c r="G88" s="70">
        <f t="shared" si="6"/>
        <v>0</v>
      </c>
      <c r="H88" s="71" t="s">
        <v>29</v>
      </c>
      <c r="J88" s="36"/>
      <c r="L88" s="82"/>
    </row>
    <row r="89" s="35" customFormat="1" ht="90" spans="1:12">
      <c r="A89" s="65">
        <v>7</v>
      </c>
      <c r="B89" s="66" t="s">
        <v>226</v>
      </c>
      <c r="C89" s="66" t="s">
        <v>227</v>
      </c>
      <c r="D89" s="67" t="s">
        <v>28</v>
      </c>
      <c r="E89" s="68">
        <v>164.93</v>
      </c>
      <c r="F89" s="57"/>
      <c r="G89" s="70">
        <f t="shared" si="6"/>
        <v>0</v>
      </c>
      <c r="H89" s="71" t="s">
        <v>29</v>
      </c>
      <c r="J89" s="36"/>
      <c r="L89" s="82"/>
    </row>
    <row r="90" s="41" customFormat="1" ht="39" customHeight="1" spans="1:12">
      <c r="A90" s="60" t="s">
        <v>228</v>
      </c>
      <c r="B90" s="60" t="s">
        <v>229</v>
      </c>
      <c r="C90" s="89"/>
      <c r="D90" s="90"/>
      <c r="E90" s="91"/>
      <c r="F90" s="92"/>
      <c r="G90" s="93">
        <f>SUM(G91:G104)</f>
        <v>0</v>
      </c>
      <c r="H90" s="92"/>
      <c r="J90" s="111"/>
      <c r="L90" s="112"/>
    </row>
    <row r="91" s="35" customFormat="1" ht="180" spans="1:12">
      <c r="A91" s="65">
        <v>1</v>
      </c>
      <c r="B91" s="66" t="s">
        <v>230</v>
      </c>
      <c r="C91" s="66" t="s">
        <v>231</v>
      </c>
      <c r="D91" s="67" t="s">
        <v>118</v>
      </c>
      <c r="E91" s="72">
        <v>145</v>
      </c>
      <c r="F91" s="57"/>
      <c r="G91" s="70">
        <f>+E91*F91</f>
        <v>0</v>
      </c>
      <c r="H91" s="71" t="s">
        <v>29</v>
      </c>
      <c r="J91" s="36"/>
      <c r="L91" s="82"/>
    </row>
    <row r="92" s="35" customFormat="1" ht="168.75" spans="1:12">
      <c r="A92" s="65">
        <v>2</v>
      </c>
      <c r="B92" s="66" t="s">
        <v>232</v>
      </c>
      <c r="C92" s="66" t="s">
        <v>233</v>
      </c>
      <c r="D92" s="67" t="s">
        <v>118</v>
      </c>
      <c r="E92" s="72">
        <v>28</v>
      </c>
      <c r="F92" s="57"/>
      <c r="G92" s="70">
        <f>+E92*F92</f>
        <v>0</v>
      </c>
      <c r="H92" s="71" t="s">
        <v>29</v>
      </c>
      <c r="J92" s="36"/>
      <c r="L92" s="82"/>
    </row>
    <row r="93" s="35" customFormat="1" ht="180" spans="1:12">
      <c r="A93" s="65">
        <v>3</v>
      </c>
      <c r="B93" s="66" t="s">
        <v>234</v>
      </c>
      <c r="C93" s="66" t="s">
        <v>235</v>
      </c>
      <c r="D93" s="67" t="s">
        <v>118</v>
      </c>
      <c r="E93" s="72">
        <v>633</v>
      </c>
      <c r="F93" s="57"/>
      <c r="G93" s="70">
        <f>+E93*F93</f>
        <v>0</v>
      </c>
      <c r="H93" s="71" t="s">
        <v>29</v>
      </c>
      <c r="J93" s="36"/>
      <c r="L93" s="82"/>
    </row>
    <row r="94" s="35" customFormat="1" ht="45" spans="1:12">
      <c r="A94" s="65">
        <v>4</v>
      </c>
      <c r="B94" s="66" t="s">
        <v>236</v>
      </c>
      <c r="C94" s="66" t="s">
        <v>237</v>
      </c>
      <c r="D94" s="67" t="s">
        <v>118</v>
      </c>
      <c r="E94" s="68">
        <v>521.79</v>
      </c>
      <c r="F94" s="57"/>
      <c r="G94" s="70">
        <f>+E94*F94</f>
        <v>0</v>
      </c>
      <c r="H94" s="71" t="s">
        <v>29</v>
      </c>
      <c r="J94" s="36"/>
      <c r="L94" s="82"/>
    </row>
    <row r="95" s="35" customFormat="1" ht="45" spans="1:12">
      <c r="A95" s="65">
        <v>5</v>
      </c>
      <c r="B95" s="66" t="s">
        <v>238</v>
      </c>
      <c r="C95" s="66" t="s">
        <v>239</v>
      </c>
      <c r="D95" s="67" t="s">
        <v>240</v>
      </c>
      <c r="E95" s="72">
        <f>14+12</f>
        <v>26</v>
      </c>
      <c r="F95" s="57"/>
      <c r="G95" s="70">
        <f>+E95*F95</f>
        <v>0</v>
      </c>
      <c r="H95" s="71" t="s">
        <v>29</v>
      </c>
      <c r="J95" s="36"/>
      <c r="L95" s="82"/>
    </row>
    <row r="96" s="35" customFormat="1" ht="123.75" spans="1:12">
      <c r="A96" s="65">
        <v>7</v>
      </c>
      <c r="B96" s="94" t="s">
        <v>241</v>
      </c>
      <c r="C96" s="66" t="s">
        <v>242</v>
      </c>
      <c r="D96" s="79" t="s">
        <v>118</v>
      </c>
      <c r="E96" s="68">
        <v>3096.68</v>
      </c>
      <c r="F96" s="57"/>
      <c r="G96" s="70">
        <f t="shared" ref="G96:G104" si="7">+E96*F96</f>
        <v>0</v>
      </c>
      <c r="H96" s="71" t="s">
        <v>29</v>
      </c>
      <c r="J96" s="36"/>
      <c r="L96" s="82"/>
    </row>
    <row r="97" s="35" customFormat="1" ht="123.75" spans="1:12">
      <c r="A97" s="65">
        <v>8</v>
      </c>
      <c r="B97" s="66" t="s">
        <v>243</v>
      </c>
      <c r="C97" s="66" t="s">
        <v>244</v>
      </c>
      <c r="D97" s="67" t="s">
        <v>74</v>
      </c>
      <c r="E97" s="68">
        <v>3.85</v>
      </c>
      <c r="F97" s="57"/>
      <c r="G97" s="70">
        <f t="shared" si="7"/>
        <v>0</v>
      </c>
      <c r="H97" s="71" t="s">
        <v>29</v>
      </c>
      <c r="J97" s="36"/>
      <c r="L97" s="82"/>
    </row>
    <row r="98" s="35" customFormat="1" ht="56.25" spans="1:12">
      <c r="A98" s="65">
        <v>9</v>
      </c>
      <c r="B98" s="66" t="s">
        <v>245</v>
      </c>
      <c r="C98" s="66" t="s">
        <v>246</v>
      </c>
      <c r="D98" s="67" t="s">
        <v>28</v>
      </c>
      <c r="E98" s="68">
        <v>2267.29</v>
      </c>
      <c r="F98" s="57"/>
      <c r="G98" s="70">
        <f t="shared" si="7"/>
        <v>0</v>
      </c>
      <c r="H98" s="71" t="s">
        <v>29</v>
      </c>
      <c r="J98" s="36"/>
      <c r="L98" s="82"/>
    </row>
    <row r="99" s="35" customFormat="1" ht="67.5" spans="1:12">
      <c r="A99" s="65">
        <v>10</v>
      </c>
      <c r="B99" s="66" t="s">
        <v>247</v>
      </c>
      <c r="C99" s="66" t="s">
        <v>248</v>
      </c>
      <c r="D99" s="67" t="s">
        <v>28</v>
      </c>
      <c r="E99" s="72">
        <v>20.2</v>
      </c>
      <c r="F99" s="57"/>
      <c r="G99" s="70">
        <f t="shared" si="7"/>
        <v>0</v>
      </c>
      <c r="H99" s="71" t="s">
        <v>29</v>
      </c>
      <c r="J99" s="36"/>
      <c r="L99" s="82"/>
    </row>
    <row r="100" s="35" customFormat="1" ht="67.5" spans="1:12">
      <c r="A100" s="65">
        <v>11</v>
      </c>
      <c r="B100" s="66" t="s">
        <v>249</v>
      </c>
      <c r="C100" s="66" t="s">
        <v>250</v>
      </c>
      <c r="D100" s="67" t="s">
        <v>28</v>
      </c>
      <c r="E100" s="72">
        <v>3.04</v>
      </c>
      <c r="F100" s="57"/>
      <c r="G100" s="70">
        <f t="shared" si="7"/>
        <v>0</v>
      </c>
      <c r="H100" s="71" t="s">
        <v>29</v>
      </c>
      <c r="J100" s="36"/>
      <c r="L100" s="82"/>
    </row>
    <row r="101" s="35" customFormat="1" ht="78.75" spans="1:12">
      <c r="A101" s="65">
        <v>12</v>
      </c>
      <c r="B101" s="66" t="s">
        <v>251</v>
      </c>
      <c r="C101" s="66" t="s">
        <v>252</v>
      </c>
      <c r="D101" s="67" t="s">
        <v>118</v>
      </c>
      <c r="E101" s="72">
        <v>113.5</v>
      </c>
      <c r="F101" s="57"/>
      <c r="G101" s="70">
        <f t="shared" si="7"/>
        <v>0</v>
      </c>
      <c r="H101" s="71" t="s">
        <v>29</v>
      </c>
      <c r="J101" s="36"/>
      <c r="L101" s="82"/>
    </row>
    <row r="102" s="40" customFormat="1" ht="25" customHeight="1" spans="1:12">
      <c r="A102" s="65">
        <v>13</v>
      </c>
      <c r="B102" s="66" t="s">
        <v>253</v>
      </c>
      <c r="C102" s="66" t="s">
        <v>254</v>
      </c>
      <c r="D102" s="67" t="s">
        <v>255</v>
      </c>
      <c r="E102" s="72">
        <v>108</v>
      </c>
      <c r="F102" s="57"/>
      <c r="G102" s="70">
        <f t="shared" si="7"/>
        <v>0</v>
      </c>
      <c r="H102" s="71" t="s">
        <v>256</v>
      </c>
      <c r="L102" s="88"/>
    </row>
    <row r="103" s="40" customFormat="1" ht="25" customHeight="1" spans="1:12">
      <c r="A103" s="65">
        <v>14</v>
      </c>
      <c r="B103" s="66" t="s">
        <v>257</v>
      </c>
      <c r="C103" s="66" t="s">
        <v>254</v>
      </c>
      <c r="D103" s="67" t="s">
        <v>255</v>
      </c>
      <c r="E103" s="72">
        <v>108</v>
      </c>
      <c r="F103" s="57"/>
      <c r="G103" s="70">
        <f t="shared" si="7"/>
        <v>0</v>
      </c>
      <c r="H103" s="71" t="s">
        <v>256</v>
      </c>
      <c r="L103" s="88"/>
    </row>
    <row r="104" s="40" customFormat="1" ht="25" customHeight="1" spans="1:12">
      <c r="A104" s="65">
        <v>15</v>
      </c>
      <c r="B104" s="66" t="s">
        <v>258</v>
      </c>
      <c r="C104" s="66" t="s">
        <v>259</v>
      </c>
      <c r="D104" s="67" t="s">
        <v>255</v>
      </c>
      <c r="E104" s="72">
        <v>264</v>
      </c>
      <c r="F104" s="57"/>
      <c r="G104" s="70">
        <f t="shared" si="7"/>
        <v>0</v>
      </c>
      <c r="H104" s="71" t="s">
        <v>256</v>
      </c>
      <c r="K104" s="35"/>
      <c r="L104" s="88"/>
    </row>
    <row r="105" s="41" customFormat="1" customHeight="1" spans="1:12">
      <c r="A105" s="95" t="s">
        <v>260</v>
      </c>
      <c r="B105" s="96" t="s">
        <v>261</v>
      </c>
      <c r="C105" s="97"/>
      <c r="D105" s="90"/>
      <c r="E105" s="91"/>
      <c r="F105" s="92"/>
      <c r="G105" s="98">
        <f>+G106</f>
        <v>0</v>
      </c>
      <c r="H105" s="92"/>
      <c r="L105" s="112"/>
    </row>
    <row r="106" s="37" customFormat="1" ht="48" customHeight="1" spans="1:12">
      <c r="A106" s="99" t="s">
        <v>49</v>
      </c>
      <c r="B106" s="100" t="s">
        <v>262</v>
      </c>
      <c r="C106" s="71"/>
      <c r="D106" s="79"/>
      <c r="E106" s="68"/>
      <c r="F106" s="101">
        <v>0.0359</v>
      </c>
      <c r="G106" s="57"/>
      <c r="H106" s="102" t="s">
        <v>263</v>
      </c>
      <c r="L106" s="85"/>
    </row>
    <row r="107" s="41" customFormat="1" customHeight="1" spans="1:12">
      <c r="A107" s="95" t="s">
        <v>264</v>
      </c>
      <c r="B107" s="103" t="s">
        <v>265</v>
      </c>
      <c r="C107" s="104"/>
      <c r="D107" s="105"/>
      <c r="E107" s="91"/>
      <c r="F107" s="92"/>
      <c r="G107" s="98">
        <f>G3+G15+G43+G68+G73+G82+G90+G105</f>
        <v>0</v>
      </c>
      <c r="H107" s="106" t="s">
        <v>266</v>
      </c>
      <c r="L107" s="112"/>
    </row>
    <row r="108" s="41" customFormat="1" ht="39" customHeight="1" spans="1:12">
      <c r="A108" s="95" t="s">
        <v>267</v>
      </c>
      <c r="B108" s="103" t="s">
        <v>268</v>
      </c>
      <c r="C108" s="104"/>
      <c r="D108" s="105"/>
      <c r="E108" s="91"/>
      <c r="F108" s="107">
        <v>0.03</v>
      </c>
      <c r="G108" s="98">
        <f>+G107*F108</f>
        <v>0</v>
      </c>
      <c r="H108" s="108" t="s">
        <v>269</v>
      </c>
      <c r="L108" s="112"/>
    </row>
    <row r="109" s="41" customFormat="1" customHeight="1" spans="1:12">
      <c r="A109" s="95" t="s">
        <v>270</v>
      </c>
      <c r="B109" s="103" t="s">
        <v>271</v>
      </c>
      <c r="C109" s="104"/>
      <c r="D109" s="105"/>
      <c r="E109" s="91"/>
      <c r="F109" s="92"/>
      <c r="G109" s="98">
        <f>+G107+G108</f>
        <v>0</v>
      </c>
      <c r="H109" s="98"/>
      <c r="L109" s="112"/>
    </row>
    <row r="110" s="35" customFormat="1" ht="97" customHeight="1" spans="1:12">
      <c r="A110" s="109" t="s">
        <v>272</v>
      </c>
      <c r="B110" s="110"/>
      <c r="C110" s="110"/>
      <c r="D110" s="110"/>
      <c r="E110" s="110"/>
      <c r="F110" s="110"/>
      <c r="G110" s="110"/>
      <c r="H110" s="110"/>
      <c r="L110" s="82"/>
    </row>
  </sheetData>
  <autoFilter ref="A2:J110">
    <extLst/>
  </autoFilter>
  <mergeCells count="2">
    <mergeCell ref="A1:H1"/>
    <mergeCell ref="A110:H110"/>
  </mergeCells>
  <pageMargins left="0.751388888888889" right="0.751388888888889" top="0.590277777777778" bottom="0.590277777777778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0"/>
  <sheetViews>
    <sheetView workbookViewId="0">
      <selection activeCell="C5" sqref="C5"/>
    </sheetView>
  </sheetViews>
  <sheetFormatPr defaultColWidth="9" defaultRowHeight="34" customHeight="1"/>
  <cols>
    <col min="1" max="1" width="6.75" style="42" customWidth="1"/>
    <col min="2" max="2" width="18.125" style="43" customWidth="1"/>
    <col min="3" max="3" width="35.75" style="43" customWidth="1"/>
    <col min="4" max="4" width="7.625" style="44" customWidth="1"/>
    <col min="5" max="5" width="9.375" style="45" customWidth="1"/>
    <col min="6" max="6" width="9.25" style="46" customWidth="1"/>
    <col min="7" max="7" width="17.375" style="47" customWidth="1"/>
    <col min="8" max="8" width="27.375" style="47" customWidth="1"/>
    <col min="9" max="9" width="9" style="33"/>
    <col min="10" max="10" width="15.875" style="33"/>
    <col min="11" max="11" width="11.125" style="33"/>
    <col min="12" max="12" width="11.5" style="48"/>
    <col min="13" max="16384" width="9" style="33"/>
  </cols>
  <sheetData>
    <row r="1" s="33" customFormat="1" ht="38" customHeight="1" spans="1:12">
      <c r="A1" s="49" t="s">
        <v>273</v>
      </c>
      <c r="B1" s="50"/>
      <c r="C1" s="49"/>
      <c r="D1" s="49"/>
      <c r="E1" s="51"/>
      <c r="F1" s="52"/>
      <c r="G1" s="49"/>
      <c r="H1" s="49"/>
      <c r="L1" s="48"/>
    </row>
    <row r="2" s="34" customFormat="1" customHeight="1" spans="1:12">
      <c r="A2" s="53" t="s">
        <v>16</v>
      </c>
      <c r="B2" s="54" t="s">
        <v>17</v>
      </c>
      <c r="C2" s="55" t="s">
        <v>18</v>
      </c>
      <c r="D2" s="54" t="s">
        <v>19</v>
      </c>
      <c r="E2" s="56" t="s">
        <v>20</v>
      </c>
      <c r="F2" s="57" t="s">
        <v>21</v>
      </c>
      <c r="G2" s="58" t="s">
        <v>22</v>
      </c>
      <c r="H2" s="58" t="s">
        <v>23</v>
      </c>
      <c r="L2" s="81"/>
    </row>
    <row r="3" s="34" customFormat="1" customHeight="1" spans="1:12">
      <c r="A3" s="59" t="s">
        <v>24</v>
      </c>
      <c r="B3" s="60" t="s">
        <v>25</v>
      </c>
      <c r="C3" s="61"/>
      <c r="D3" s="59"/>
      <c r="E3" s="62"/>
      <c r="F3" s="63"/>
      <c r="G3" s="64">
        <f>SUM(G4:G14)</f>
        <v>3066714.991</v>
      </c>
      <c r="H3" s="61"/>
      <c r="L3" s="81"/>
    </row>
    <row r="4" s="35" customFormat="1" ht="101.25" spans="1:12">
      <c r="A4" s="65">
        <v>1</v>
      </c>
      <c r="B4" s="66" t="s">
        <v>26</v>
      </c>
      <c r="C4" s="66" t="s">
        <v>27</v>
      </c>
      <c r="D4" s="67" t="s">
        <v>28</v>
      </c>
      <c r="E4" s="68">
        <v>38613.48</v>
      </c>
      <c r="F4" s="69">
        <v>2.2</v>
      </c>
      <c r="G4" s="70">
        <f t="shared" ref="G4:G14" si="0">F4*E4</f>
        <v>84949.656</v>
      </c>
      <c r="H4" s="71" t="s">
        <v>29</v>
      </c>
      <c r="J4" s="36"/>
      <c r="L4" s="82"/>
    </row>
    <row r="5" s="35" customFormat="1" ht="112.5" spans="1:12">
      <c r="A5" s="65">
        <v>2</v>
      </c>
      <c r="B5" s="66" t="s">
        <v>30</v>
      </c>
      <c r="C5" s="66" t="s">
        <v>31</v>
      </c>
      <c r="D5" s="67" t="s">
        <v>32</v>
      </c>
      <c r="E5" s="72">
        <v>1194</v>
      </c>
      <c r="F5" s="69">
        <v>5.35</v>
      </c>
      <c r="G5" s="70">
        <f t="shared" si="0"/>
        <v>6387.9</v>
      </c>
      <c r="H5" s="71" t="s">
        <v>29</v>
      </c>
      <c r="J5" s="36"/>
      <c r="L5" s="82"/>
    </row>
    <row r="6" s="35" customFormat="1" ht="135" spans="1:12">
      <c r="A6" s="65">
        <v>3</v>
      </c>
      <c r="B6" s="66" t="s">
        <v>33</v>
      </c>
      <c r="C6" s="66" t="s">
        <v>34</v>
      </c>
      <c r="D6" s="67" t="s">
        <v>32</v>
      </c>
      <c r="E6" s="68">
        <f>3921.28*0.5</f>
        <v>1960.64</v>
      </c>
      <c r="F6" s="69">
        <v>103</v>
      </c>
      <c r="G6" s="70">
        <f t="shared" si="0"/>
        <v>201945.92</v>
      </c>
      <c r="H6" s="71" t="s">
        <v>29</v>
      </c>
      <c r="J6" s="36"/>
      <c r="L6" s="82"/>
    </row>
    <row r="7" s="35" customFormat="1" ht="112.5" spans="1:12">
      <c r="A7" s="65">
        <v>4</v>
      </c>
      <c r="B7" s="66" t="s">
        <v>35</v>
      </c>
      <c r="C7" s="66" t="s">
        <v>36</v>
      </c>
      <c r="D7" s="67" t="s">
        <v>32</v>
      </c>
      <c r="E7" s="68">
        <f>3921.28*0.5</f>
        <v>1960.64</v>
      </c>
      <c r="F7" s="69">
        <v>300</v>
      </c>
      <c r="G7" s="70">
        <f t="shared" si="0"/>
        <v>588192</v>
      </c>
      <c r="H7" s="71" t="s">
        <v>29</v>
      </c>
      <c r="J7" s="36"/>
      <c r="L7" s="82"/>
    </row>
    <row r="8" s="35" customFormat="1" ht="135" spans="1:12">
      <c r="A8" s="65">
        <v>5</v>
      </c>
      <c r="B8" s="66" t="s">
        <v>37</v>
      </c>
      <c r="C8" s="66" t="s">
        <v>34</v>
      </c>
      <c r="D8" s="67" t="s">
        <v>32</v>
      </c>
      <c r="E8" s="68">
        <f>8957.63*0.5</f>
        <v>4478.815</v>
      </c>
      <c r="F8" s="69">
        <v>85</v>
      </c>
      <c r="G8" s="70">
        <f t="shared" si="0"/>
        <v>380699.275</v>
      </c>
      <c r="H8" s="71" t="s">
        <v>29</v>
      </c>
      <c r="J8" s="36"/>
      <c r="L8" s="82"/>
    </row>
    <row r="9" s="35" customFormat="1" ht="112.5" spans="1:12">
      <c r="A9" s="65">
        <v>6</v>
      </c>
      <c r="B9" s="66" t="s">
        <v>38</v>
      </c>
      <c r="C9" s="66" t="s">
        <v>36</v>
      </c>
      <c r="D9" s="67" t="s">
        <v>32</v>
      </c>
      <c r="E9" s="68">
        <f>8957.63*0.5</f>
        <v>4478.815</v>
      </c>
      <c r="F9" s="69">
        <v>292</v>
      </c>
      <c r="G9" s="70">
        <f t="shared" si="0"/>
        <v>1307813.98</v>
      </c>
      <c r="H9" s="71" t="s">
        <v>29</v>
      </c>
      <c r="J9" s="36"/>
      <c r="L9" s="82"/>
    </row>
    <row r="10" s="36" customFormat="1" ht="112.5" spans="1:12">
      <c r="A10" s="65">
        <v>7</v>
      </c>
      <c r="B10" s="66" t="s">
        <v>39</v>
      </c>
      <c r="C10" s="66" t="s">
        <v>31</v>
      </c>
      <c r="D10" s="67" t="s">
        <v>32</v>
      </c>
      <c r="E10" s="68">
        <v>5864.09</v>
      </c>
      <c r="F10" s="73">
        <v>29</v>
      </c>
      <c r="G10" s="70">
        <f t="shared" si="0"/>
        <v>170058.61</v>
      </c>
      <c r="H10" s="71" t="s">
        <v>29</v>
      </c>
      <c r="L10" s="83"/>
    </row>
    <row r="11" s="35" customFormat="1" ht="112.5" spans="1:12">
      <c r="A11" s="65">
        <v>8</v>
      </c>
      <c r="B11" s="66" t="s">
        <v>40</v>
      </c>
      <c r="C11" s="66" t="s">
        <v>41</v>
      </c>
      <c r="D11" s="67" t="s">
        <v>32</v>
      </c>
      <c r="E11" s="68">
        <v>5155.09</v>
      </c>
      <c r="F11" s="69">
        <v>29</v>
      </c>
      <c r="G11" s="70">
        <f t="shared" si="0"/>
        <v>149497.61</v>
      </c>
      <c r="H11" s="71" t="s">
        <v>29</v>
      </c>
      <c r="J11" s="36"/>
      <c r="L11" s="82"/>
    </row>
    <row r="12" s="35" customFormat="1" ht="112.5" spans="1:12">
      <c r="A12" s="65">
        <v>9</v>
      </c>
      <c r="B12" s="66" t="s">
        <v>42</v>
      </c>
      <c r="C12" s="66" t="s">
        <v>31</v>
      </c>
      <c r="D12" s="67" t="s">
        <v>32</v>
      </c>
      <c r="E12" s="72">
        <v>3519.54</v>
      </c>
      <c r="F12" s="69">
        <v>38</v>
      </c>
      <c r="G12" s="70">
        <f t="shared" si="0"/>
        <v>133742.52</v>
      </c>
      <c r="H12" s="71" t="s">
        <v>29</v>
      </c>
      <c r="J12" s="36"/>
      <c r="L12" s="82"/>
    </row>
    <row r="13" s="35" customFormat="1" ht="67.5" spans="1:12">
      <c r="A13" s="65">
        <v>10</v>
      </c>
      <c r="B13" s="66" t="s">
        <v>43</v>
      </c>
      <c r="C13" s="66" t="s">
        <v>44</v>
      </c>
      <c r="D13" s="67" t="s">
        <v>32</v>
      </c>
      <c r="E13" s="72">
        <v>1703.04</v>
      </c>
      <c r="F13" s="69">
        <v>12</v>
      </c>
      <c r="G13" s="70">
        <f t="shared" si="0"/>
        <v>20436.48</v>
      </c>
      <c r="H13" s="71" t="s">
        <v>29</v>
      </c>
      <c r="J13" s="36"/>
      <c r="L13" s="82"/>
    </row>
    <row r="14" s="37" customFormat="1" ht="56.25" spans="1:12">
      <c r="A14" s="65">
        <v>11</v>
      </c>
      <c r="B14" s="66" t="s">
        <v>45</v>
      </c>
      <c r="C14" s="66" t="s">
        <v>46</v>
      </c>
      <c r="D14" s="67" t="s">
        <v>32</v>
      </c>
      <c r="E14" s="72">
        <v>1703.04</v>
      </c>
      <c r="F14" s="69">
        <v>13.5</v>
      </c>
      <c r="G14" s="70">
        <f t="shared" si="0"/>
        <v>22991.04</v>
      </c>
      <c r="H14" s="71" t="s">
        <v>29</v>
      </c>
      <c r="J14" s="84"/>
      <c r="L14" s="85"/>
    </row>
    <row r="15" s="38" customFormat="1" ht="26" customHeight="1" spans="1:12">
      <c r="A15" s="74" t="s">
        <v>47</v>
      </c>
      <c r="B15" s="60" t="s">
        <v>48</v>
      </c>
      <c r="C15" s="75"/>
      <c r="D15" s="74"/>
      <c r="E15" s="76"/>
      <c r="F15" s="77"/>
      <c r="G15" s="64">
        <f>SUM(G16:G42)</f>
        <v>52545174.109</v>
      </c>
      <c r="H15" s="75"/>
      <c r="L15" s="86"/>
    </row>
    <row r="16" s="39" customFormat="1" ht="101.25" spans="1:12">
      <c r="A16" s="65" t="s">
        <v>49</v>
      </c>
      <c r="B16" s="66" t="s">
        <v>50</v>
      </c>
      <c r="C16" s="66" t="s">
        <v>51</v>
      </c>
      <c r="D16" s="67" t="s">
        <v>32</v>
      </c>
      <c r="E16" s="78">
        <v>587.07</v>
      </c>
      <c r="F16" s="73">
        <v>210</v>
      </c>
      <c r="G16" s="70">
        <f t="shared" ref="G16:G42" si="1">F16*E16</f>
        <v>123284.7</v>
      </c>
      <c r="H16" s="71" t="s">
        <v>52</v>
      </c>
      <c r="L16" s="87"/>
    </row>
    <row r="17" s="39" customFormat="1" ht="67.5" spans="1:12">
      <c r="A17" s="65" t="s">
        <v>53</v>
      </c>
      <c r="B17" s="71" t="s">
        <v>54</v>
      </c>
      <c r="C17" s="66" t="s">
        <v>55</v>
      </c>
      <c r="D17" s="79" t="s">
        <v>32</v>
      </c>
      <c r="E17" s="78">
        <v>814.09</v>
      </c>
      <c r="F17" s="73">
        <v>46</v>
      </c>
      <c r="G17" s="70">
        <f t="shared" si="1"/>
        <v>37448.14</v>
      </c>
      <c r="H17" s="71" t="s">
        <v>29</v>
      </c>
      <c r="L17" s="87"/>
    </row>
    <row r="18" s="35" customFormat="1" ht="90" spans="1:12">
      <c r="A18" s="65" t="s">
        <v>56</v>
      </c>
      <c r="B18" s="71" t="s">
        <v>57</v>
      </c>
      <c r="C18" s="66" t="s">
        <v>58</v>
      </c>
      <c r="D18" s="79" t="s">
        <v>32</v>
      </c>
      <c r="E18" s="68">
        <v>5422.85</v>
      </c>
      <c r="F18" s="69">
        <v>27.4</v>
      </c>
      <c r="G18" s="70">
        <f t="shared" si="1"/>
        <v>148586.09</v>
      </c>
      <c r="H18" s="71" t="s">
        <v>29</v>
      </c>
      <c r="J18" s="36"/>
      <c r="L18" s="82"/>
    </row>
    <row r="19" s="35" customFormat="1" ht="67.5" spans="1:12">
      <c r="A19" s="65" t="s">
        <v>59</v>
      </c>
      <c r="B19" s="71" t="s">
        <v>60</v>
      </c>
      <c r="C19" s="66" t="s">
        <v>55</v>
      </c>
      <c r="D19" s="79" t="s">
        <v>32</v>
      </c>
      <c r="E19" s="68">
        <v>77487.71</v>
      </c>
      <c r="F19" s="69">
        <v>44.1</v>
      </c>
      <c r="G19" s="70">
        <f t="shared" si="1"/>
        <v>3417208.011</v>
      </c>
      <c r="H19" s="71" t="s">
        <v>29</v>
      </c>
      <c r="J19" s="36"/>
      <c r="L19" s="82"/>
    </row>
    <row r="20" s="35" customFormat="1" ht="67.5" spans="1:12">
      <c r="A20" s="65" t="s">
        <v>61</v>
      </c>
      <c r="B20" s="66" t="s">
        <v>62</v>
      </c>
      <c r="C20" s="66" t="s">
        <v>55</v>
      </c>
      <c r="D20" s="79" t="s">
        <v>28</v>
      </c>
      <c r="E20" s="68">
        <v>1893.54</v>
      </c>
      <c r="F20" s="69">
        <v>10.1</v>
      </c>
      <c r="G20" s="70">
        <f t="shared" si="1"/>
        <v>19124.754</v>
      </c>
      <c r="H20" s="71" t="s">
        <v>29</v>
      </c>
      <c r="J20" s="36"/>
      <c r="L20" s="82"/>
    </row>
    <row r="21" s="35" customFormat="1" ht="135" spans="1:12">
      <c r="A21" s="65" t="s">
        <v>63</v>
      </c>
      <c r="B21" s="71" t="s">
        <v>64</v>
      </c>
      <c r="C21" s="71" t="s">
        <v>65</v>
      </c>
      <c r="D21" s="79" t="s">
        <v>28</v>
      </c>
      <c r="E21" s="68">
        <v>533284.04</v>
      </c>
      <c r="F21" s="69">
        <v>42.8</v>
      </c>
      <c r="G21" s="70">
        <f t="shared" si="1"/>
        <v>22824556.912</v>
      </c>
      <c r="H21" s="57" t="s">
        <v>66</v>
      </c>
      <c r="J21" s="36"/>
      <c r="L21" s="82"/>
    </row>
    <row r="22" s="35" customFormat="1" ht="101.25" spans="1:12">
      <c r="A22" s="65" t="s">
        <v>67</v>
      </c>
      <c r="B22" s="71" t="s">
        <v>68</v>
      </c>
      <c r="C22" s="71" t="s">
        <v>69</v>
      </c>
      <c r="D22" s="79" t="s">
        <v>28</v>
      </c>
      <c r="E22" s="68">
        <v>157281.15</v>
      </c>
      <c r="F22" s="69">
        <v>25.2</v>
      </c>
      <c r="G22" s="70">
        <f t="shared" si="1"/>
        <v>3963484.98</v>
      </c>
      <c r="H22" s="71" t="s">
        <v>70</v>
      </c>
      <c r="J22" s="36"/>
      <c r="L22" s="82"/>
    </row>
    <row r="23" s="35" customFormat="1" ht="90" spans="1:12">
      <c r="A23" s="65" t="s">
        <v>71</v>
      </c>
      <c r="B23" s="66" t="s">
        <v>72</v>
      </c>
      <c r="C23" s="66" t="s">
        <v>73</v>
      </c>
      <c r="D23" s="67" t="s">
        <v>74</v>
      </c>
      <c r="E23" s="80">
        <v>10817.525</v>
      </c>
      <c r="F23" s="69">
        <v>950</v>
      </c>
      <c r="G23" s="70">
        <f t="shared" si="1"/>
        <v>10276648.75</v>
      </c>
      <c r="H23" s="71" t="s">
        <v>29</v>
      </c>
      <c r="J23" s="36"/>
      <c r="L23" s="82"/>
    </row>
    <row r="24" s="35" customFormat="1" ht="67.5" spans="1:12">
      <c r="A24" s="65" t="s">
        <v>75</v>
      </c>
      <c r="B24" s="66" t="s">
        <v>76</v>
      </c>
      <c r="C24" s="66" t="s">
        <v>77</v>
      </c>
      <c r="D24" s="67" t="s">
        <v>74</v>
      </c>
      <c r="E24" s="68">
        <v>6.75</v>
      </c>
      <c r="F24" s="69">
        <v>960</v>
      </c>
      <c r="G24" s="70">
        <f t="shared" si="1"/>
        <v>6480</v>
      </c>
      <c r="H24" s="71" t="s">
        <v>29</v>
      </c>
      <c r="J24" s="36"/>
      <c r="L24" s="82"/>
    </row>
    <row r="25" s="35" customFormat="1" ht="56.25" spans="1:12">
      <c r="A25" s="65" t="s">
        <v>78</v>
      </c>
      <c r="B25" s="66" t="s">
        <v>79</v>
      </c>
      <c r="C25" s="66" t="s">
        <v>80</v>
      </c>
      <c r="D25" s="67" t="s">
        <v>74</v>
      </c>
      <c r="E25" s="80">
        <v>82.846</v>
      </c>
      <c r="F25" s="69">
        <v>1050</v>
      </c>
      <c r="G25" s="70">
        <f t="shared" si="1"/>
        <v>86988.3</v>
      </c>
      <c r="H25" s="71" t="s">
        <v>29</v>
      </c>
      <c r="J25" s="36"/>
      <c r="L25" s="82"/>
    </row>
    <row r="26" s="35" customFormat="1" ht="78.75" spans="1:12">
      <c r="A26" s="65" t="s">
        <v>81</v>
      </c>
      <c r="B26" s="66" t="s">
        <v>82</v>
      </c>
      <c r="C26" s="66" t="s">
        <v>83</v>
      </c>
      <c r="D26" s="67" t="s">
        <v>84</v>
      </c>
      <c r="E26" s="68">
        <v>144425</v>
      </c>
      <c r="F26" s="69">
        <v>4.5</v>
      </c>
      <c r="G26" s="70">
        <f t="shared" si="1"/>
        <v>649912.5</v>
      </c>
      <c r="H26" s="71" t="s">
        <v>29</v>
      </c>
      <c r="J26" s="36"/>
      <c r="L26" s="82"/>
    </row>
    <row r="27" s="35" customFormat="1" ht="78.75" spans="1:12">
      <c r="A27" s="65" t="s">
        <v>85</v>
      </c>
      <c r="B27" s="66" t="s">
        <v>86</v>
      </c>
      <c r="C27" s="66" t="s">
        <v>87</v>
      </c>
      <c r="D27" s="79" t="s">
        <v>84</v>
      </c>
      <c r="E27" s="68">
        <v>289558</v>
      </c>
      <c r="F27" s="69">
        <v>2.7</v>
      </c>
      <c r="G27" s="70">
        <f t="shared" si="1"/>
        <v>781806.6</v>
      </c>
      <c r="H27" s="71" t="s">
        <v>29</v>
      </c>
      <c r="J27" s="36"/>
      <c r="L27" s="82"/>
    </row>
    <row r="28" s="35" customFormat="1" ht="146.25" spans="1:12">
      <c r="A28" s="65" t="s">
        <v>88</v>
      </c>
      <c r="B28" s="71" t="s">
        <v>89</v>
      </c>
      <c r="C28" s="66" t="s">
        <v>90</v>
      </c>
      <c r="D28" s="79" t="s">
        <v>32</v>
      </c>
      <c r="E28" s="68">
        <f>55.21+12201.77</f>
        <v>12256.98</v>
      </c>
      <c r="F28" s="69">
        <v>285</v>
      </c>
      <c r="G28" s="70">
        <f t="shared" si="1"/>
        <v>3493239.3</v>
      </c>
      <c r="H28" s="71" t="s">
        <v>29</v>
      </c>
      <c r="J28" s="36"/>
      <c r="L28" s="82"/>
    </row>
    <row r="29" s="35" customFormat="1" ht="135" spans="1:12">
      <c r="A29" s="65" t="s">
        <v>91</v>
      </c>
      <c r="B29" s="66" t="s">
        <v>92</v>
      </c>
      <c r="C29" s="66" t="s">
        <v>93</v>
      </c>
      <c r="D29" s="67" t="s">
        <v>32</v>
      </c>
      <c r="E29" s="68">
        <v>9008.32</v>
      </c>
      <c r="F29" s="69">
        <v>275</v>
      </c>
      <c r="G29" s="70">
        <f t="shared" si="1"/>
        <v>2477288</v>
      </c>
      <c r="H29" s="71" t="s">
        <v>29</v>
      </c>
      <c r="J29" s="36"/>
      <c r="L29" s="82"/>
    </row>
    <row r="30" s="35" customFormat="1" ht="112.5" spans="1:12">
      <c r="A30" s="65" t="s">
        <v>94</v>
      </c>
      <c r="B30" s="71" t="s">
        <v>95</v>
      </c>
      <c r="C30" s="66" t="s">
        <v>96</v>
      </c>
      <c r="D30" s="79" t="s">
        <v>28</v>
      </c>
      <c r="E30" s="68">
        <v>2325.61</v>
      </c>
      <c r="F30" s="69">
        <v>26.5</v>
      </c>
      <c r="G30" s="70">
        <f t="shared" si="1"/>
        <v>61628.665</v>
      </c>
      <c r="H30" s="71" t="s">
        <v>29</v>
      </c>
      <c r="J30" s="36"/>
      <c r="L30" s="82"/>
    </row>
    <row r="31" s="35" customFormat="1" ht="112.5" spans="1:12">
      <c r="A31" s="65" t="s">
        <v>97</v>
      </c>
      <c r="B31" s="71" t="s">
        <v>98</v>
      </c>
      <c r="C31" s="66" t="s">
        <v>99</v>
      </c>
      <c r="D31" s="79" t="s">
        <v>28</v>
      </c>
      <c r="E31" s="68">
        <v>28275.53</v>
      </c>
      <c r="F31" s="69">
        <v>52.5</v>
      </c>
      <c r="G31" s="70">
        <f t="shared" si="1"/>
        <v>1484465.325</v>
      </c>
      <c r="H31" s="71" t="s">
        <v>29</v>
      </c>
      <c r="J31" s="36"/>
      <c r="L31" s="82"/>
    </row>
    <row r="32" s="40" customFormat="1" ht="101.25" spans="1:12">
      <c r="A32" s="65" t="s">
        <v>100</v>
      </c>
      <c r="B32" s="66" t="s">
        <v>101</v>
      </c>
      <c r="C32" s="66" t="s">
        <v>102</v>
      </c>
      <c r="D32" s="79" t="s">
        <v>28</v>
      </c>
      <c r="E32" s="78">
        <v>60429.76</v>
      </c>
      <c r="F32" s="69">
        <v>3.2</v>
      </c>
      <c r="G32" s="70">
        <f t="shared" si="1"/>
        <v>193375.232</v>
      </c>
      <c r="H32" s="71" t="s">
        <v>29</v>
      </c>
      <c r="J32" s="36"/>
      <c r="L32" s="88"/>
    </row>
    <row r="33" s="35" customFormat="1" ht="67.5" spans="1:12">
      <c r="A33" s="65" t="s">
        <v>103</v>
      </c>
      <c r="B33" s="66" t="s">
        <v>104</v>
      </c>
      <c r="C33" s="66" t="s">
        <v>105</v>
      </c>
      <c r="D33" s="67" t="s">
        <v>84</v>
      </c>
      <c r="E33" s="72">
        <v>18066</v>
      </c>
      <c r="F33" s="69">
        <v>46.8</v>
      </c>
      <c r="G33" s="70">
        <f t="shared" si="1"/>
        <v>845488.8</v>
      </c>
      <c r="H33" s="71" t="s">
        <v>29</v>
      </c>
      <c r="J33" s="36"/>
      <c r="L33" s="82"/>
    </row>
    <row r="34" s="35" customFormat="1" ht="67.5" spans="1:12">
      <c r="A34" s="65" t="s">
        <v>106</v>
      </c>
      <c r="B34" s="66" t="s">
        <v>107</v>
      </c>
      <c r="C34" s="66" t="s">
        <v>108</v>
      </c>
      <c r="D34" s="67" t="s">
        <v>84</v>
      </c>
      <c r="E34" s="72">
        <v>2420</v>
      </c>
      <c r="F34" s="69">
        <v>43.5</v>
      </c>
      <c r="G34" s="70">
        <f t="shared" si="1"/>
        <v>105270</v>
      </c>
      <c r="H34" s="71" t="s">
        <v>29</v>
      </c>
      <c r="J34" s="36"/>
      <c r="L34" s="82"/>
    </row>
    <row r="35" s="35" customFormat="1" ht="202.5" spans="1:12">
      <c r="A35" s="65" t="s">
        <v>109</v>
      </c>
      <c r="B35" s="66" t="s">
        <v>110</v>
      </c>
      <c r="C35" s="66" t="s">
        <v>111</v>
      </c>
      <c r="D35" s="67" t="s">
        <v>28</v>
      </c>
      <c r="E35" s="68">
        <v>59892.91</v>
      </c>
      <c r="F35" s="69">
        <v>22</v>
      </c>
      <c r="G35" s="70">
        <f t="shared" si="1"/>
        <v>1317644.02</v>
      </c>
      <c r="H35" s="71" t="s">
        <v>29</v>
      </c>
      <c r="J35" s="36"/>
      <c r="L35" s="82"/>
    </row>
    <row r="36" s="35" customFormat="1" ht="146.25" spans="1:12">
      <c r="A36" s="65" t="s">
        <v>112</v>
      </c>
      <c r="B36" s="66" t="s">
        <v>113</v>
      </c>
      <c r="C36" s="66" t="s">
        <v>114</v>
      </c>
      <c r="D36" s="67" t="s">
        <v>32</v>
      </c>
      <c r="E36" s="68">
        <v>488.36</v>
      </c>
      <c r="F36" s="69">
        <v>170</v>
      </c>
      <c r="G36" s="70">
        <f t="shared" si="1"/>
        <v>83021.2</v>
      </c>
      <c r="H36" s="71" t="s">
        <v>29</v>
      </c>
      <c r="J36" s="36"/>
      <c r="L36" s="82"/>
    </row>
    <row r="37" s="35" customFormat="1" ht="146.25" spans="1:12">
      <c r="A37" s="65" t="s">
        <v>115</v>
      </c>
      <c r="B37" s="66" t="s">
        <v>116</v>
      </c>
      <c r="C37" s="66" t="s">
        <v>117</v>
      </c>
      <c r="D37" s="67" t="s">
        <v>118</v>
      </c>
      <c r="E37" s="72">
        <v>1354.8</v>
      </c>
      <c r="F37" s="69">
        <v>38.5</v>
      </c>
      <c r="G37" s="70">
        <f t="shared" si="1"/>
        <v>52159.8</v>
      </c>
      <c r="H37" s="71" t="s">
        <v>29</v>
      </c>
      <c r="J37" s="36"/>
      <c r="L37" s="82"/>
    </row>
    <row r="38" s="35" customFormat="1" ht="180" spans="1:12">
      <c r="A38" s="65" t="s">
        <v>119</v>
      </c>
      <c r="B38" s="66" t="s">
        <v>116</v>
      </c>
      <c r="C38" s="66" t="s">
        <v>120</v>
      </c>
      <c r="D38" s="67" t="s">
        <v>118</v>
      </c>
      <c r="E38" s="72">
        <v>342.84</v>
      </c>
      <c r="F38" s="69">
        <v>38.5</v>
      </c>
      <c r="G38" s="70">
        <f t="shared" si="1"/>
        <v>13199.34</v>
      </c>
      <c r="H38" s="71" t="s">
        <v>29</v>
      </c>
      <c r="J38" s="36"/>
      <c r="L38" s="82"/>
    </row>
    <row r="39" s="35" customFormat="1" ht="78.75" spans="1:12">
      <c r="A39" s="65" t="s">
        <v>121</v>
      </c>
      <c r="B39" s="66" t="s">
        <v>122</v>
      </c>
      <c r="C39" s="66" t="s">
        <v>123</v>
      </c>
      <c r="D39" s="67" t="s">
        <v>118</v>
      </c>
      <c r="E39" s="68">
        <v>3882.85</v>
      </c>
      <c r="F39" s="69">
        <v>13</v>
      </c>
      <c r="G39" s="70">
        <f t="shared" si="1"/>
        <v>50477.05</v>
      </c>
      <c r="H39" s="71" t="s">
        <v>29</v>
      </c>
      <c r="J39" s="36"/>
      <c r="L39" s="82"/>
    </row>
    <row r="40" s="35" customFormat="1" ht="101.25" spans="1:12">
      <c r="A40" s="65" t="s">
        <v>124</v>
      </c>
      <c r="B40" s="66" t="s">
        <v>125</v>
      </c>
      <c r="C40" s="66" t="s">
        <v>126</v>
      </c>
      <c r="D40" s="67" t="s">
        <v>28</v>
      </c>
      <c r="E40" s="68">
        <v>1124.48</v>
      </c>
      <c r="F40" s="69">
        <v>14</v>
      </c>
      <c r="G40" s="70">
        <f t="shared" si="1"/>
        <v>15742.72</v>
      </c>
      <c r="H40" s="71" t="s">
        <v>29</v>
      </c>
      <c r="J40" s="36"/>
      <c r="L40" s="82"/>
    </row>
    <row r="41" s="35" customFormat="1" ht="101.25" spans="1:12">
      <c r="A41" s="65" t="s">
        <v>127</v>
      </c>
      <c r="B41" s="66" t="s">
        <v>128</v>
      </c>
      <c r="C41" s="66" t="s">
        <v>129</v>
      </c>
      <c r="D41" s="67" t="s">
        <v>28</v>
      </c>
      <c r="E41" s="68">
        <f>177.4+142.9</f>
        <v>320.3</v>
      </c>
      <c r="F41" s="69">
        <v>14</v>
      </c>
      <c r="G41" s="70">
        <f t="shared" si="1"/>
        <v>4484.2</v>
      </c>
      <c r="H41" s="71" t="s">
        <v>29</v>
      </c>
      <c r="J41" s="36"/>
      <c r="L41" s="82"/>
    </row>
    <row r="42" s="35" customFormat="1" ht="67.5" spans="1:12">
      <c r="A42" s="65" t="s">
        <v>130</v>
      </c>
      <c r="B42" s="66" t="s">
        <v>131</v>
      </c>
      <c r="C42" s="66" t="s">
        <v>132</v>
      </c>
      <c r="D42" s="67" t="s">
        <v>32</v>
      </c>
      <c r="E42" s="72">
        <v>138.19</v>
      </c>
      <c r="F42" s="69">
        <v>88</v>
      </c>
      <c r="G42" s="70">
        <f t="shared" si="1"/>
        <v>12160.72</v>
      </c>
      <c r="H42" s="71" t="s">
        <v>29</v>
      </c>
      <c r="J42" s="36"/>
      <c r="L42" s="82"/>
    </row>
    <row r="43" s="38" customFormat="1" ht="36" customHeight="1" spans="1:12">
      <c r="A43" s="74" t="s">
        <v>133</v>
      </c>
      <c r="B43" s="60" t="s">
        <v>134</v>
      </c>
      <c r="C43" s="75"/>
      <c r="D43" s="74"/>
      <c r="E43" s="76"/>
      <c r="F43" s="77"/>
      <c r="G43" s="64">
        <f>SUM(G44:G67)</f>
        <v>1296945.99</v>
      </c>
      <c r="H43" s="75"/>
      <c r="L43" s="86"/>
    </row>
    <row r="44" s="35" customFormat="1" ht="157.5" spans="1:12">
      <c r="A44" s="65">
        <v>1</v>
      </c>
      <c r="B44" s="66" t="s">
        <v>135</v>
      </c>
      <c r="C44" s="66" t="s">
        <v>136</v>
      </c>
      <c r="D44" s="67" t="s">
        <v>28</v>
      </c>
      <c r="E44" s="72">
        <v>19220.76</v>
      </c>
      <c r="F44" s="57">
        <v>27.5</v>
      </c>
      <c r="G44" s="70">
        <f t="shared" ref="G44:G67" si="2">F44*E44</f>
        <v>528570.9</v>
      </c>
      <c r="H44" s="71" t="s">
        <v>29</v>
      </c>
      <c r="J44" s="36"/>
      <c r="L44" s="82"/>
    </row>
    <row r="45" s="36" customFormat="1" ht="90" spans="1:12">
      <c r="A45" s="65">
        <v>2</v>
      </c>
      <c r="B45" s="66" t="s">
        <v>137</v>
      </c>
      <c r="C45" s="66" t="s">
        <v>138</v>
      </c>
      <c r="D45" s="79" t="s">
        <v>28</v>
      </c>
      <c r="E45" s="72">
        <v>397.16</v>
      </c>
      <c r="F45" s="57">
        <v>11</v>
      </c>
      <c r="G45" s="70">
        <f t="shared" si="2"/>
        <v>4368.76</v>
      </c>
      <c r="H45" s="71" t="s">
        <v>29</v>
      </c>
      <c r="L45" s="83"/>
    </row>
    <row r="46" s="35" customFormat="1" ht="90" spans="1:12">
      <c r="A46" s="65">
        <v>3</v>
      </c>
      <c r="B46" s="66" t="s">
        <v>139</v>
      </c>
      <c r="C46" s="66" t="s">
        <v>140</v>
      </c>
      <c r="D46" s="67" t="s">
        <v>28</v>
      </c>
      <c r="E46" s="72">
        <v>46.05</v>
      </c>
      <c r="F46" s="57">
        <v>10</v>
      </c>
      <c r="G46" s="70">
        <f t="shared" si="2"/>
        <v>460.5</v>
      </c>
      <c r="H46" s="71" t="s">
        <v>29</v>
      </c>
      <c r="J46" s="36"/>
      <c r="L46" s="82"/>
    </row>
    <row r="47" s="35" customFormat="1" ht="112.5" spans="1:12">
      <c r="A47" s="65">
        <v>4</v>
      </c>
      <c r="B47" s="66" t="s">
        <v>141</v>
      </c>
      <c r="C47" s="66" t="s">
        <v>142</v>
      </c>
      <c r="D47" s="67" t="s">
        <v>28</v>
      </c>
      <c r="E47" s="68">
        <v>1257.25</v>
      </c>
      <c r="F47" s="57">
        <v>10</v>
      </c>
      <c r="G47" s="70">
        <f t="shared" si="2"/>
        <v>12572.5</v>
      </c>
      <c r="H47" s="71" t="s">
        <v>29</v>
      </c>
      <c r="J47" s="36"/>
      <c r="L47" s="82"/>
    </row>
    <row r="48" s="35" customFormat="1" ht="112.5" spans="1:12">
      <c r="A48" s="65">
        <v>5</v>
      </c>
      <c r="B48" s="66" t="s">
        <v>143</v>
      </c>
      <c r="C48" s="66" t="s">
        <v>144</v>
      </c>
      <c r="D48" s="67" t="s">
        <v>28</v>
      </c>
      <c r="E48" s="68">
        <v>13140.31</v>
      </c>
      <c r="F48" s="57">
        <v>10</v>
      </c>
      <c r="G48" s="70">
        <f t="shared" si="2"/>
        <v>131403.1</v>
      </c>
      <c r="H48" s="71" t="s">
        <v>29</v>
      </c>
      <c r="J48" s="36"/>
      <c r="L48" s="82"/>
    </row>
    <row r="49" s="35" customFormat="1" ht="112.5" spans="1:12">
      <c r="A49" s="65">
        <v>6</v>
      </c>
      <c r="B49" s="66" t="s">
        <v>145</v>
      </c>
      <c r="C49" s="66" t="s">
        <v>146</v>
      </c>
      <c r="D49" s="67" t="s">
        <v>28</v>
      </c>
      <c r="E49" s="68">
        <v>707.5</v>
      </c>
      <c r="F49" s="57">
        <v>10</v>
      </c>
      <c r="G49" s="70">
        <f t="shared" si="2"/>
        <v>7075</v>
      </c>
      <c r="H49" s="71" t="s">
        <v>29</v>
      </c>
      <c r="J49" s="36"/>
      <c r="L49" s="82"/>
    </row>
    <row r="50" s="35" customFormat="1" ht="112.5" spans="1:12">
      <c r="A50" s="65">
        <v>7</v>
      </c>
      <c r="B50" s="66" t="s">
        <v>147</v>
      </c>
      <c r="C50" s="66" t="s">
        <v>148</v>
      </c>
      <c r="D50" s="67" t="s">
        <v>28</v>
      </c>
      <c r="E50" s="72">
        <v>909.72</v>
      </c>
      <c r="F50" s="57">
        <v>10</v>
      </c>
      <c r="G50" s="70">
        <f t="shared" si="2"/>
        <v>9097.2</v>
      </c>
      <c r="H50" s="71" t="s">
        <v>29</v>
      </c>
      <c r="J50" s="36"/>
      <c r="L50" s="82"/>
    </row>
    <row r="51" s="36" customFormat="1" ht="157.5" spans="1:12">
      <c r="A51" s="65">
        <v>8</v>
      </c>
      <c r="B51" s="66" t="s">
        <v>149</v>
      </c>
      <c r="C51" s="66" t="s">
        <v>150</v>
      </c>
      <c r="D51" s="67" t="s">
        <v>28</v>
      </c>
      <c r="E51" s="72">
        <v>443.34</v>
      </c>
      <c r="F51" s="57">
        <v>27</v>
      </c>
      <c r="G51" s="70">
        <f t="shared" si="2"/>
        <v>11970.18</v>
      </c>
      <c r="H51" s="71" t="s">
        <v>29</v>
      </c>
      <c r="L51" s="83"/>
    </row>
    <row r="52" s="35" customFormat="1" ht="123.75" spans="1:12">
      <c r="A52" s="65">
        <v>9</v>
      </c>
      <c r="B52" s="66" t="s">
        <v>151</v>
      </c>
      <c r="C52" s="66" t="s">
        <v>152</v>
      </c>
      <c r="D52" s="67" t="s">
        <v>28</v>
      </c>
      <c r="E52" s="68">
        <v>12844.06</v>
      </c>
      <c r="F52" s="57">
        <v>10</v>
      </c>
      <c r="G52" s="70">
        <f t="shared" si="2"/>
        <v>128440.6</v>
      </c>
      <c r="H52" s="71" t="s">
        <v>29</v>
      </c>
      <c r="J52" s="36"/>
      <c r="L52" s="82"/>
    </row>
    <row r="53" s="35" customFormat="1" ht="168.75" spans="1:12">
      <c r="A53" s="65">
        <v>10</v>
      </c>
      <c r="B53" s="66" t="s">
        <v>153</v>
      </c>
      <c r="C53" s="66" t="s">
        <v>154</v>
      </c>
      <c r="D53" s="67" t="s">
        <v>28</v>
      </c>
      <c r="E53" s="68">
        <v>3042.51</v>
      </c>
      <c r="F53" s="57">
        <v>27</v>
      </c>
      <c r="G53" s="70">
        <f t="shared" si="2"/>
        <v>82147.77</v>
      </c>
      <c r="H53" s="71" t="s">
        <v>29</v>
      </c>
      <c r="J53" s="36"/>
      <c r="L53" s="82"/>
    </row>
    <row r="54" s="36" customFormat="1" ht="236.25" spans="1:12">
      <c r="A54" s="65">
        <v>11</v>
      </c>
      <c r="B54" s="66" t="s">
        <v>155</v>
      </c>
      <c r="C54" s="66" t="s">
        <v>156</v>
      </c>
      <c r="D54" s="67" t="s">
        <v>28</v>
      </c>
      <c r="E54" s="72">
        <v>28.86</v>
      </c>
      <c r="F54" s="57">
        <v>24</v>
      </c>
      <c r="G54" s="70">
        <f t="shared" si="2"/>
        <v>692.64</v>
      </c>
      <c r="H54" s="71" t="s">
        <v>29</v>
      </c>
      <c r="L54" s="83"/>
    </row>
    <row r="55" s="36" customFormat="1" ht="157.5" spans="1:12">
      <c r="A55" s="65">
        <v>12</v>
      </c>
      <c r="B55" s="66" t="s">
        <v>157</v>
      </c>
      <c r="C55" s="66" t="s">
        <v>158</v>
      </c>
      <c r="D55" s="67" t="s">
        <v>28</v>
      </c>
      <c r="E55" s="72">
        <v>50.66</v>
      </c>
      <c r="F55" s="57">
        <v>18</v>
      </c>
      <c r="G55" s="70">
        <f t="shared" si="2"/>
        <v>911.88</v>
      </c>
      <c r="H55" s="71" t="s">
        <v>29</v>
      </c>
      <c r="L55" s="83"/>
    </row>
    <row r="56" s="35" customFormat="1" ht="112.5" spans="1:12">
      <c r="A56" s="65">
        <v>13</v>
      </c>
      <c r="B56" s="66" t="s">
        <v>159</v>
      </c>
      <c r="C56" s="66" t="s">
        <v>160</v>
      </c>
      <c r="D56" s="67" t="s">
        <v>28</v>
      </c>
      <c r="E56" s="68">
        <v>12.94</v>
      </c>
      <c r="F56" s="57">
        <v>10</v>
      </c>
      <c r="G56" s="70">
        <f t="shared" si="2"/>
        <v>129.4</v>
      </c>
      <c r="H56" s="71" t="s">
        <v>29</v>
      </c>
      <c r="J56" s="36"/>
      <c r="L56" s="82"/>
    </row>
    <row r="57" s="35" customFormat="1" ht="101.25" spans="1:12">
      <c r="A57" s="65">
        <v>14</v>
      </c>
      <c r="B57" s="66" t="s">
        <v>161</v>
      </c>
      <c r="C57" s="66" t="s">
        <v>162</v>
      </c>
      <c r="D57" s="67" t="s">
        <v>28</v>
      </c>
      <c r="E57" s="68">
        <v>86.18</v>
      </c>
      <c r="F57" s="57">
        <v>10</v>
      </c>
      <c r="G57" s="70">
        <f t="shared" si="2"/>
        <v>861.8</v>
      </c>
      <c r="H57" s="71" t="s">
        <v>29</v>
      </c>
      <c r="J57" s="36"/>
      <c r="L57" s="82"/>
    </row>
    <row r="58" s="35" customFormat="1" ht="168.75" spans="1:12">
      <c r="A58" s="65">
        <v>15</v>
      </c>
      <c r="B58" s="66" t="s">
        <v>163</v>
      </c>
      <c r="C58" s="66" t="s">
        <v>164</v>
      </c>
      <c r="D58" s="67" t="s">
        <v>28</v>
      </c>
      <c r="E58" s="68">
        <v>681.59</v>
      </c>
      <c r="F58" s="57">
        <v>33</v>
      </c>
      <c r="G58" s="70">
        <f t="shared" si="2"/>
        <v>22492.47</v>
      </c>
      <c r="H58" s="71" t="s">
        <v>29</v>
      </c>
      <c r="J58" s="36"/>
      <c r="L58" s="82"/>
    </row>
    <row r="59" s="35" customFormat="1" ht="157.5" spans="1:12">
      <c r="A59" s="65">
        <v>16</v>
      </c>
      <c r="B59" s="66" t="s">
        <v>165</v>
      </c>
      <c r="C59" s="66" t="s">
        <v>166</v>
      </c>
      <c r="D59" s="67" t="s">
        <v>28</v>
      </c>
      <c r="E59" s="72">
        <f>83.36+872.61</f>
        <v>955.97</v>
      </c>
      <c r="F59" s="57">
        <v>27</v>
      </c>
      <c r="G59" s="70">
        <f t="shared" si="2"/>
        <v>25811.19</v>
      </c>
      <c r="H59" s="71" t="s">
        <v>29</v>
      </c>
      <c r="J59" s="36"/>
      <c r="L59" s="82"/>
    </row>
    <row r="60" s="35" customFormat="1" ht="146.25" spans="1:12">
      <c r="A60" s="65">
        <v>17</v>
      </c>
      <c r="B60" s="66" t="s">
        <v>167</v>
      </c>
      <c r="C60" s="66" t="s">
        <v>168</v>
      </c>
      <c r="D60" s="67" t="s">
        <v>28</v>
      </c>
      <c r="E60" s="68">
        <v>1066.55</v>
      </c>
      <c r="F60" s="57">
        <v>24</v>
      </c>
      <c r="G60" s="70">
        <f t="shared" si="2"/>
        <v>25597.2</v>
      </c>
      <c r="H60" s="71" t="s">
        <v>29</v>
      </c>
      <c r="J60" s="36"/>
      <c r="L60" s="82"/>
    </row>
    <row r="61" s="35" customFormat="1" ht="180" spans="1:12">
      <c r="A61" s="65">
        <v>18</v>
      </c>
      <c r="B61" s="66" t="s">
        <v>169</v>
      </c>
      <c r="C61" s="66" t="s">
        <v>170</v>
      </c>
      <c r="D61" s="67" t="s">
        <v>28</v>
      </c>
      <c r="E61" s="72">
        <v>79.88</v>
      </c>
      <c r="F61" s="57">
        <v>33</v>
      </c>
      <c r="G61" s="70">
        <f t="shared" si="2"/>
        <v>2636.04</v>
      </c>
      <c r="H61" s="71" t="s">
        <v>29</v>
      </c>
      <c r="J61" s="36"/>
      <c r="L61" s="82"/>
    </row>
    <row r="62" s="35" customFormat="1" ht="90" spans="1:12">
      <c r="A62" s="65">
        <v>19</v>
      </c>
      <c r="B62" s="66" t="s">
        <v>171</v>
      </c>
      <c r="C62" s="66" t="s">
        <v>172</v>
      </c>
      <c r="D62" s="67" t="s">
        <v>28</v>
      </c>
      <c r="E62" s="72">
        <v>246</v>
      </c>
      <c r="F62" s="57">
        <v>10</v>
      </c>
      <c r="G62" s="70">
        <f t="shared" si="2"/>
        <v>2460</v>
      </c>
      <c r="H62" s="71" t="s">
        <v>29</v>
      </c>
      <c r="J62" s="36"/>
      <c r="L62" s="82"/>
    </row>
    <row r="63" s="35" customFormat="1" ht="191.25" spans="1:12">
      <c r="A63" s="65">
        <v>20</v>
      </c>
      <c r="B63" s="66" t="s">
        <v>173</v>
      </c>
      <c r="C63" s="66" t="s">
        <v>174</v>
      </c>
      <c r="D63" s="67" t="s">
        <v>28</v>
      </c>
      <c r="E63" s="72">
        <v>64</v>
      </c>
      <c r="F63" s="57">
        <v>33</v>
      </c>
      <c r="G63" s="70">
        <f t="shared" si="2"/>
        <v>2112</v>
      </c>
      <c r="H63" s="71" t="s">
        <v>29</v>
      </c>
      <c r="J63" s="36"/>
      <c r="L63" s="82"/>
    </row>
    <row r="64" s="34" customFormat="1" ht="101.25" spans="1:12">
      <c r="A64" s="65">
        <v>21</v>
      </c>
      <c r="B64" s="66" t="s">
        <v>175</v>
      </c>
      <c r="C64" s="66" t="s">
        <v>176</v>
      </c>
      <c r="D64" s="67" t="s">
        <v>28</v>
      </c>
      <c r="E64" s="62" t="s">
        <v>177</v>
      </c>
      <c r="F64" s="63">
        <v>10</v>
      </c>
      <c r="G64" s="70">
        <f t="shared" si="2"/>
        <v>812.8</v>
      </c>
      <c r="H64" s="71" t="s">
        <v>29</v>
      </c>
      <c r="L64" s="81"/>
    </row>
    <row r="65" s="34" customFormat="1" ht="112.5" spans="1:12">
      <c r="A65" s="65">
        <v>22</v>
      </c>
      <c r="B65" s="66" t="s">
        <v>178</v>
      </c>
      <c r="C65" s="66" t="s">
        <v>179</v>
      </c>
      <c r="D65" s="67" t="s">
        <v>28</v>
      </c>
      <c r="E65" s="72">
        <v>46.17</v>
      </c>
      <c r="F65" s="63">
        <v>18</v>
      </c>
      <c r="G65" s="70">
        <f t="shared" si="2"/>
        <v>831.06</v>
      </c>
      <c r="H65" s="71" t="s">
        <v>29</v>
      </c>
      <c r="L65" s="81"/>
    </row>
    <row r="66" s="34" customFormat="1" ht="101.25" spans="1:12">
      <c r="A66" s="65">
        <v>23</v>
      </c>
      <c r="B66" s="66" t="s">
        <v>180</v>
      </c>
      <c r="C66" s="66" t="s">
        <v>181</v>
      </c>
      <c r="D66" s="67" t="s">
        <v>28</v>
      </c>
      <c r="E66" s="72">
        <v>656.93</v>
      </c>
      <c r="F66" s="63">
        <v>10</v>
      </c>
      <c r="G66" s="70">
        <f t="shared" si="2"/>
        <v>6569.3</v>
      </c>
      <c r="H66" s="71" t="s">
        <v>29</v>
      </c>
      <c r="L66" s="81"/>
    </row>
    <row r="67" s="34" customFormat="1" ht="112.5" spans="1:12">
      <c r="A67" s="65">
        <v>24</v>
      </c>
      <c r="B67" s="66" t="s">
        <v>182</v>
      </c>
      <c r="C67" s="66" t="s">
        <v>183</v>
      </c>
      <c r="D67" s="67" t="s">
        <v>28</v>
      </c>
      <c r="E67" s="72">
        <v>28892.17</v>
      </c>
      <c r="F67" s="63">
        <v>10</v>
      </c>
      <c r="G67" s="70">
        <f t="shared" si="2"/>
        <v>288921.7</v>
      </c>
      <c r="H67" s="71" t="s">
        <v>29</v>
      </c>
      <c r="L67" s="81"/>
    </row>
    <row r="68" s="38" customFormat="1" ht="30" customHeight="1" spans="1:12">
      <c r="A68" s="74" t="s">
        <v>184</v>
      </c>
      <c r="B68" s="60" t="s">
        <v>185</v>
      </c>
      <c r="C68" s="75"/>
      <c r="D68" s="74"/>
      <c r="E68" s="76"/>
      <c r="F68" s="77"/>
      <c r="G68" s="64">
        <f>SUM(G69:G72)</f>
        <v>4277759.25</v>
      </c>
      <c r="H68" s="75"/>
      <c r="L68" s="86"/>
    </row>
    <row r="69" s="35" customFormat="1" ht="56.25" spans="1:12">
      <c r="A69" s="65">
        <v>1</v>
      </c>
      <c r="B69" s="71" t="s">
        <v>186</v>
      </c>
      <c r="C69" s="66" t="s">
        <v>187</v>
      </c>
      <c r="D69" s="79" t="s">
        <v>28</v>
      </c>
      <c r="E69" s="68">
        <f>1010.26+68.24</f>
        <v>1078.5</v>
      </c>
      <c r="F69" s="57">
        <v>9.5</v>
      </c>
      <c r="G69" s="70">
        <f t="shared" ref="G69:G72" si="3">+E69*F69</f>
        <v>10245.75</v>
      </c>
      <c r="H69" s="71" t="s">
        <v>29</v>
      </c>
      <c r="J69" s="36"/>
      <c r="L69" s="82"/>
    </row>
    <row r="70" s="35" customFormat="1" ht="157.5" spans="1:12">
      <c r="A70" s="65">
        <v>2</v>
      </c>
      <c r="B70" s="66" t="s">
        <v>188</v>
      </c>
      <c r="C70" s="66" t="s">
        <v>189</v>
      </c>
      <c r="D70" s="79" t="s">
        <v>28</v>
      </c>
      <c r="E70" s="68">
        <v>261784.31</v>
      </c>
      <c r="F70" s="57">
        <v>13.5</v>
      </c>
      <c r="G70" s="70">
        <f t="shared" si="3"/>
        <v>3534088.185</v>
      </c>
      <c r="H70" s="71" t="s">
        <v>29</v>
      </c>
      <c r="J70" s="36"/>
      <c r="L70" s="82"/>
    </row>
    <row r="71" s="35" customFormat="1" ht="135" spans="1:12">
      <c r="A71" s="65">
        <v>3</v>
      </c>
      <c r="B71" s="66" t="s">
        <v>190</v>
      </c>
      <c r="C71" s="66" t="s">
        <v>191</v>
      </c>
      <c r="D71" s="67" t="s">
        <v>28</v>
      </c>
      <c r="E71" s="68">
        <v>64476.85</v>
      </c>
      <c r="F71" s="57">
        <v>10.5</v>
      </c>
      <c r="G71" s="70">
        <f t="shared" si="3"/>
        <v>677006.925</v>
      </c>
      <c r="H71" s="71" t="s">
        <v>29</v>
      </c>
      <c r="J71" s="36"/>
      <c r="L71" s="82"/>
    </row>
    <row r="72" s="35" customFormat="1" ht="56.25" spans="1:12">
      <c r="A72" s="65">
        <v>4</v>
      </c>
      <c r="B72" s="66" t="s">
        <v>192</v>
      </c>
      <c r="C72" s="66" t="s">
        <v>193</v>
      </c>
      <c r="D72" s="67" t="s">
        <v>28</v>
      </c>
      <c r="E72" s="68">
        <f>811.42+3367.72</f>
        <v>4179.14</v>
      </c>
      <c r="F72" s="57">
        <v>13.5</v>
      </c>
      <c r="G72" s="70">
        <f t="shared" si="3"/>
        <v>56418.39</v>
      </c>
      <c r="H72" s="71" t="s">
        <v>29</v>
      </c>
      <c r="J72" s="36"/>
      <c r="L72" s="82"/>
    </row>
    <row r="73" s="38" customFormat="1" ht="40" customHeight="1" spans="1:12">
      <c r="A73" s="74" t="s">
        <v>194</v>
      </c>
      <c r="B73" s="60" t="s">
        <v>195</v>
      </c>
      <c r="C73" s="75"/>
      <c r="D73" s="74"/>
      <c r="E73" s="76"/>
      <c r="F73" s="77"/>
      <c r="G73" s="64">
        <f>SUM(G74:G81)</f>
        <v>449502.547</v>
      </c>
      <c r="H73" s="89"/>
      <c r="L73" s="86"/>
    </row>
    <row r="74" s="35" customFormat="1" ht="112.5" spans="1:12">
      <c r="A74" s="65">
        <v>1</v>
      </c>
      <c r="B74" s="66" t="s">
        <v>196</v>
      </c>
      <c r="C74" s="66" t="s">
        <v>197</v>
      </c>
      <c r="D74" s="67" t="s">
        <v>28</v>
      </c>
      <c r="E74" s="68">
        <v>56130.69</v>
      </c>
      <c r="F74" s="57">
        <v>4.3</v>
      </c>
      <c r="G74" s="70">
        <f t="shared" ref="G74:G81" si="4">+E74*F74</f>
        <v>241361.967</v>
      </c>
      <c r="H74" s="71" t="s">
        <v>29</v>
      </c>
      <c r="J74" s="36"/>
      <c r="L74" s="82"/>
    </row>
    <row r="75" s="35" customFormat="1" ht="90" spans="1:12">
      <c r="A75" s="65">
        <v>2</v>
      </c>
      <c r="B75" s="66" t="s">
        <v>198</v>
      </c>
      <c r="C75" s="66" t="s">
        <v>199</v>
      </c>
      <c r="D75" s="67" t="s">
        <v>28</v>
      </c>
      <c r="E75" s="68">
        <v>3896.6</v>
      </c>
      <c r="F75" s="57">
        <v>4.3</v>
      </c>
      <c r="G75" s="70">
        <f t="shared" si="4"/>
        <v>16755.38</v>
      </c>
      <c r="H75" s="71" t="s">
        <v>29</v>
      </c>
      <c r="J75" s="36"/>
      <c r="L75" s="82"/>
    </row>
    <row r="76" s="35" customFormat="1" ht="90" spans="1:12">
      <c r="A76" s="65">
        <v>3</v>
      </c>
      <c r="B76" s="66" t="s">
        <v>200</v>
      </c>
      <c r="C76" s="66" t="s">
        <v>201</v>
      </c>
      <c r="D76" s="67" t="s">
        <v>28</v>
      </c>
      <c r="E76" s="68">
        <v>787.94</v>
      </c>
      <c r="F76" s="57">
        <v>25</v>
      </c>
      <c r="G76" s="70">
        <f t="shared" si="4"/>
        <v>19698.5</v>
      </c>
      <c r="H76" s="71" t="s">
        <v>29</v>
      </c>
      <c r="J76" s="36"/>
      <c r="L76" s="82"/>
    </row>
    <row r="77" s="35" customFormat="1" ht="90" spans="1:12">
      <c r="A77" s="65">
        <v>4</v>
      </c>
      <c r="B77" s="66" t="s">
        <v>202</v>
      </c>
      <c r="C77" s="66" t="s">
        <v>203</v>
      </c>
      <c r="D77" s="67" t="s">
        <v>28</v>
      </c>
      <c r="E77" s="72">
        <v>1575</v>
      </c>
      <c r="F77" s="57">
        <v>26.5</v>
      </c>
      <c r="G77" s="70">
        <f t="shared" si="4"/>
        <v>41737.5</v>
      </c>
      <c r="H77" s="71" t="s">
        <v>29</v>
      </c>
      <c r="J77" s="36"/>
      <c r="L77" s="82"/>
    </row>
    <row r="78" s="35" customFormat="1" ht="90" spans="1:12">
      <c r="A78" s="65">
        <v>5</v>
      </c>
      <c r="B78" s="66" t="s">
        <v>204</v>
      </c>
      <c r="C78" s="66" t="s">
        <v>205</v>
      </c>
      <c r="D78" s="67" t="s">
        <v>28</v>
      </c>
      <c r="E78" s="72">
        <v>5063.7</v>
      </c>
      <c r="F78" s="57">
        <v>11</v>
      </c>
      <c r="G78" s="70">
        <f t="shared" si="4"/>
        <v>55700.7</v>
      </c>
      <c r="H78" s="71" t="s">
        <v>29</v>
      </c>
      <c r="J78" s="36"/>
      <c r="L78" s="82"/>
    </row>
    <row r="79" s="35" customFormat="1" ht="90" spans="1:12">
      <c r="A79" s="65">
        <v>6</v>
      </c>
      <c r="B79" s="66" t="s">
        <v>206</v>
      </c>
      <c r="C79" s="66" t="s">
        <v>207</v>
      </c>
      <c r="D79" s="67" t="s">
        <v>28</v>
      </c>
      <c r="E79" s="68">
        <v>6302.26</v>
      </c>
      <c r="F79" s="57">
        <v>6</v>
      </c>
      <c r="G79" s="70">
        <f t="shared" si="4"/>
        <v>37813.56</v>
      </c>
      <c r="H79" s="71" t="s">
        <v>29</v>
      </c>
      <c r="J79" s="36"/>
      <c r="L79" s="82"/>
    </row>
    <row r="80" s="35" customFormat="1" ht="90" spans="1:12">
      <c r="A80" s="65">
        <v>7</v>
      </c>
      <c r="B80" s="66" t="s">
        <v>208</v>
      </c>
      <c r="C80" s="66" t="s">
        <v>209</v>
      </c>
      <c r="D80" s="67" t="s">
        <v>28</v>
      </c>
      <c r="E80" s="72">
        <v>5030.09</v>
      </c>
      <c r="F80" s="57">
        <v>6</v>
      </c>
      <c r="G80" s="70">
        <f t="shared" si="4"/>
        <v>30180.54</v>
      </c>
      <c r="H80" s="71" t="s">
        <v>29</v>
      </c>
      <c r="J80" s="36"/>
      <c r="L80" s="82"/>
    </row>
    <row r="81" s="35" customFormat="1" ht="90" spans="1:12">
      <c r="A81" s="65">
        <v>8</v>
      </c>
      <c r="B81" s="66" t="s">
        <v>210</v>
      </c>
      <c r="C81" s="66" t="s">
        <v>211</v>
      </c>
      <c r="D81" s="67" t="s">
        <v>28</v>
      </c>
      <c r="E81" s="72">
        <v>1042.4</v>
      </c>
      <c r="F81" s="57">
        <v>6</v>
      </c>
      <c r="G81" s="70">
        <f t="shared" si="4"/>
        <v>6254.4</v>
      </c>
      <c r="H81" s="71" t="s">
        <v>29</v>
      </c>
      <c r="J81" s="36"/>
      <c r="L81" s="82"/>
    </row>
    <row r="82" s="38" customFormat="1" customHeight="1" spans="1:12">
      <c r="A82" s="74" t="s">
        <v>212</v>
      </c>
      <c r="B82" s="60" t="s">
        <v>213</v>
      </c>
      <c r="C82" s="60"/>
      <c r="D82" s="74"/>
      <c r="E82" s="76"/>
      <c r="F82" s="77"/>
      <c r="G82" s="64">
        <f>SUM(G83:G89)</f>
        <v>1388356.235</v>
      </c>
      <c r="H82" s="89"/>
      <c r="L82" s="86"/>
    </row>
    <row r="83" s="35" customFormat="1" ht="236.25" spans="1:12">
      <c r="A83" s="65">
        <v>1</v>
      </c>
      <c r="B83" s="66" t="s">
        <v>214</v>
      </c>
      <c r="C83" s="66" t="s">
        <v>215</v>
      </c>
      <c r="D83" s="67" t="s">
        <v>28</v>
      </c>
      <c r="E83" s="68">
        <v>7482.02</v>
      </c>
      <c r="F83" s="57">
        <v>26.5</v>
      </c>
      <c r="G83" s="70">
        <f t="shared" ref="G83:G89" si="5">+E83*F83</f>
        <v>198273.53</v>
      </c>
      <c r="H83" s="71" t="s">
        <v>29</v>
      </c>
      <c r="J83" s="36"/>
      <c r="L83" s="82"/>
    </row>
    <row r="84" s="35" customFormat="1" ht="225" spans="1:12">
      <c r="A84" s="65">
        <v>2</v>
      </c>
      <c r="B84" s="66" t="s">
        <v>216</v>
      </c>
      <c r="C84" s="66" t="s">
        <v>217</v>
      </c>
      <c r="D84" s="67" t="s">
        <v>28</v>
      </c>
      <c r="E84" s="68">
        <v>4402.1</v>
      </c>
      <c r="F84" s="57">
        <v>26.5</v>
      </c>
      <c r="G84" s="70">
        <f t="shared" si="5"/>
        <v>116655.65</v>
      </c>
      <c r="H84" s="71" t="s">
        <v>29</v>
      </c>
      <c r="J84" s="36"/>
      <c r="L84" s="82"/>
    </row>
    <row r="85" s="35" customFormat="1" ht="213.75" spans="1:12">
      <c r="A85" s="65">
        <v>3</v>
      </c>
      <c r="B85" s="66" t="s">
        <v>218</v>
      </c>
      <c r="C85" s="66" t="s">
        <v>219</v>
      </c>
      <c r="D85" s="67" t="s">
        <v>28</v>
      </c>
      <c r="E85" s="68">
        <v>629.58</v>
      </c>
      <c r="F85" s="57">
        <v>16</v>
      </c>
      <c r="G85" s="70">
        <f t="shared" si="5"/>
        <v>10073.28</v>
      </c>
      <c r="H85" s="71" t="s">
        <v>29</v>
      </c>
      <c r="J85" s="36"/>
      <c r="L85" s="82"/>
    </row>
    <row r="86" s="35" customFormat="1" ht="213.75" spans="1:12">
      <c r="A86" s="65">
        <v>4</v>
      </c>
      <c r="B86" s="66" t="s">
        <v>220</v>
      </c>
      <c r="C86" s="66" t="s">
        <v>221</v>
      </c>
      <c r="D86" s="67" t="s">
        <v>28</v>
      </c>
      <c r="E86" s="68">
        <v>3182.11</v>
      </c>
      <c r="F86" s="57">
        <v>26.5</v>
      </c>
      <c r="G86" s="70">
        <f t="shared" si="5"/>
        <v>84325.915</v>
      </c>
      <c r="H86" s="71" t="s">
        <v>29</v>
      </c>
      <c r="J86" s="36"/>
      <c r="L86" s="82"/>
    </row>
    <row r="87" s="35" customFormat="1" ht="225" spans="1:12">
      <c r="A87" s="65">
        <v>5</v>
      </c>
      <c r="B87" s="66" t="s">
        <v>222</v>
      </c>
      <c r="C87" s="66" t="s">
        <v>223</v>
      </c>
      <c r="D87" s="67" t="s">
        <v>28</v>
      </c>
      <c r="E87" s="68">
        <v>14056.49</v>
      </c>
      <c r="F87" s="57">
        <v>36</v>
      </c>
      <c r="G87" s="70">
        <f t="shared" si="5"/>
        <v>506033.64</v>
      </c>
      <c r="H87" s="71" t="s">
        <v>29</v>
      </c>
      <c r="J87" s="36"/>
      <c r="L87" s="82"/>
    </row>
    <row r="88" s="35" customFormat="1" ht="225" spans="1:12">
      <c r="A88" s="65">
        <v>6</v>
      </c>
      <c r="B88" s="66" t="s">
        <v>224</v>
      </c>
      <c r="C88" s="66" t="s">
        <v>225</v>
      </c>
      <c r="D88" s="67" t="s">
        <v>28</v>
      </c>
      <c r="E88" s="68">
        <v>13111.24</v>
      </c>
      <c r="F88" s="57">
        <v>36</v>
      </c>
      <c r="G88" s="70">
        <f t="shared" si="5"/>
        <v>472004.64</v>
      </c>
      <c r="H88" s="71" t="s">
        <v>29</v>
      </c>
      <c r="J88" s="36"/>
      <c r="L88" s="82"/>
    </row>
    <row r="89" s="35" customFormat="1" ht="90" spans="1:12">
      <c r="A89" s="65">
        <v>7</v>
      </c>
      <c r="B89" s="66" t="s">
        <v>226</v>
      </c>
      <c r="C89" s="66" t="s">
        <v>227</v>
      </c>
      <c r="D89" s="67" t="s">
        <v>28</v>
      </c>
      <c r="E89" s="68">
        <v>164.93</v>
      </c>
      <c r="F89" s="57">
        <v>6</v>
      </c>
      <c r="G89" s="70">
        <f t="shared" si="5"/>
        <v>989.58</v>
      </c>
      <c r="H89" s="71" t="s">
        <v>29</v>
      </c>
      <c r="J89" s="36"/>
      <c r="L89" s="82"/>
    </row>
    <row r="90" s="41" customFormat="1" ht="39" customHeight="1" spans="1:12">
      <c r="A90" s="74" t="s">
        <v>228</v>
      </c>
      <c r="B90" s="60" t="s">
        <v>229</v>
      </c>
      <c r="C90" s="89"/>
      <c r="D90" s="90"/>
      <c r="E90" s="91"/>
      <c r="F90" s="92"/>
      <c r="G90" s="93">
        <f>SUM(G91:G104)</f>
        <v>2535051.538</v>
      </c>
      <c r="H90" s="92"/>
      <c r="J90" s="111"/>
      <c r="L90" s="112"/>
    </row>
    <row r="91" s="35" customFormat="1" ht="191.25" spans="1:12">
      <c r="A91" s="65">
        <v>1</v>
      </c>
      <c r="B91" s="66" t="s">
        <v>230</v>
      </c>
      <c r="C91" s="66" t="s">
        <v>231</v>
      </c>
      <c r="D91" s="67" t="s">
        <v>118</v>
      </c>
      <c r="E91" s="72">
        <v>145</v>
      </c>
      <c r="F91" s="57">
        <v>110</v>
      </c>
      <c r="G91" s="70">
        <f t="shared" ref="G91:G104" si="6">+E91*F91</f>
        <v>15950</v>
      </c>
      <c r="H91" s="71" t="s">
        <v>29</v>
      </c>
      <c r="J91" s="36"/>
      <c r="L91" s="82"/>
    </row>
    <row r="92" s="35" customFormat="1" ht="191.25" spans="1:12">
      <c r="A92" s="65">
        <v>2</v>
      </c>
      <c r="B92" s="66" t="s">
        <v>232</v>
      </c>
      <c r="C92" s="66" t="s">
        <v>233</v>
      </c>
      <c r="D92" s="67" t="s">
        <v>118</v>
      </c>
      <c r="E92" s="72">
        <v>28</v>
      </c>
      <c r="F92" s="57">
        <v>110</v>
      </c>
      <c r="G92" s="70">
        <f t="shared" si="6"/>
        <v>3080</v>
      </c>
      <c r="H92" s="71" t="s">
        <v>29</v>
      </c>
      <c r="J92" s="36"/>
      <c r="L92" s="82"/>
    </row>
    <row r="93" s="35" customFormat="1" ht="191.25" spans="1:12">
      <c r="A93" s="65">
        <v>3</v>
      </c>
      <c r="B93" s="66" t="s">
        <v>234</v>
      </c>
      <c r="C93" s="66" t="s">
        <v>235</v>
      </c>
      <c r="D93" s="67" t="s">
        <v>118</v>
      </c>
      <c r="E93" s="72">
        <v>633</v>
      </c>
      <c r="F93" s="57">
        <v>110</v>
      </c>
      <c r="G93" s="70">
        <f t="shared" si="6"/>
        <v>69630</v>
      </c>
      <c r="H93" s="71" t="s">
        <v>29</v>
      </c>
      <c r="J93" s="36"/>
      <c r="L93" s="82"/>
    </row>
    <row r="94" s="35" customFormat="1" ht="49" customHeight="1" spans="1:12">
      <c r="A94" s="65">
        <v>4</v>
      </c>
      <c r="B94" s="66" t="s">
        <v>236</v>
      </c>
      <c r="C94" s="66" t="s">
        <v>237</v>
      </c>
      <c r="D94" s="67" t="s">
        <v>118</v>
      </c>
      <c r="E94" s="68">
        <v>521.79</v>
      </c>
      <c r="F94" s="57">
        <v>17</v>
      </c>
      <c r="G94" s="70">
        <f t="shared" si="6"/>
        <v>8870.43</v>
      </c>
      <c r="H94" s="71" t="s">
        <v>29</v>
      </c>
      <c r="J94" s="36"/>
      <c r="L94" s="82"/>
    </row>
    <row r="95" s="35" customFormat="1" ht="51" customHeight="1" spans="1:12">
      <c r="A95" s="65">
        <v>5</v>
      </c>
      <c r="B95" s="66" t="s">
        <v>238</v>
      </c>
      <c r="C95" s="66" t="s">
        <v>239</v>
      </c>
      <c r="D95" s="67" t="s">
        <v>240</v>
      </c>
      <c r="E95" s="72">
        <f>14+12</f>
        <v>26</v>
      </c>
      <c r="F95" s="57">
        <v>26.5</v>
      </c>
      <c r="G95" s="70">
        <f t="shared" si="6"/>
        <v>689</v>
      </c>
      <c r="H95" s="71" t="s">
        <v>29</v>
      </c>
      <c r="J95" s="36"/>
      <c r="L95" s="82"/>
    </row>
    <row r="96" s="35" customFormat="1" ht="123.75" spans="1:12">
      <c r="A96" s="65">
        <v>7</v>
      </c>
      <c r="B96" s="94" t="s">
        <v>241</v>
      </c>
      <c r="C96" s="66" t="s">
        <v>242</v>
      </c>
      <c r="D96" s="79" t="s">
        <v>118</v>
      </c>
      <c r="E96" s="68">
        <v>3096.68</v>
      </c>
      <c r="F96" s="57">
        <v>17.2</v>
      </c>
      <c r="G96" s="70">
        <f t="shared" si="6"/>
        <v>53262.896</v>
      </c>
      <c r="H96" s="71" t="s">
        <v>29</v>
      </c>
      <c r="J96" s="36"/>
      <c r="L96" s="82"/>
    </row>
    <row r="97" s="35" customFormat="1" ht="135" spans="1:12">
      <c r="A97" s="65">
        <v>8</v>
      </c>
      <c r="B97" s="66" t="s">
        <v>243</v>
      </c>
      <c r="C97" s="66" t="s">
        <v>244</v>
      </c>
      <c r="D97" s="67" t="s">
        <v>74</v>
      </c>
      <c r="E97" s="68">
        <v>3.85</v>
      </c>
      <c r="F97" s="57">
        <v>1860</v>
      </c>
      <c r="G97" s="70">
        <f t="shared" si="6"/>
        <v>7161</v>
      </c>
      <c r="H97" s="71" t="s">
        <v>29</v>
      </c>
      <c r="J97" s="36"/>
      <c r="L97" s="82"/>
    </row>
    <row r="98" s="35" customFormat="1" ht="56.25" spans="1:12">
      <c r="A98" s="65">
        <v>9</v>
      </c>
      <c r="B98" s="66" t="s">
        <v>245</v>
      </c>
      <c r="C98" s="66" t="s">
        <v>246</v>
      </c>
      <c r="D98" s="67" t="s">
        <v>28</v>
      </c>
      <c r="E98" s="68">
        <v>2267.29</v>
      </c>
      <c r="F98" s="57">
        <v>10.8</v>
      </c>
      <c r="G98" s="70">
        <f t="shared" si="6"/>
        <v>24486.732</v>
      </c>
      <c r="H98" s="71" t="s">
        <v>29</v>
      </c>
      <c r="J98" s="36"/>
      <c r="L98" s="82"/>
    </row>
    <row r="99" s="35" customFormat="1" ht="67.5" spans="1:12">
      <c r="A99" s="65">
        <v>10</v>
      </c>
      <c r="B99" s="66" t="s">
        <v>247</v>
      </c>
      <c r="C99" s="66" t="s">
        <v>248</v>
      </c>
      <c r="D99" s="67" t="s">
        <v>28</v>
      </c>
      <c r="E99" s="72">
        <v>20.2</v>
      </c>
      <c r="F99" s="57">
        <v>20</v>
      </c>
      <c r="G99" s="70">
        <f t="shared" si="6"/>
        <v>404</v>
      </c>
      <c r="H99" s="71" t="s">
        <v>29</v>
      </c>
      <c r="J99" s="36"/>
      <c r="L99" s="82"/>
    </row>
    <row r="100" s="35" customFormat="1" ht="78.75" spans="1:12">
      <c r="A100" s="65">
        <v>11</v>
      </c>
      <c r="B100" s="66" t="s">
        <v>249</v>
      </c>
      <c r="C100" s="66" t="s">
        <v>250</v>
      </c>
      <c r="D100" s="67" t="s">
        <v>28</v>
      </c>
      <c r="E100" s="72">
        <v>3.04</v>
      </c>
      <c r="F100" s="57">
        <v>12</v>
      </c>
      <c r="G100" s="70">
        <f t="shared" si="6"/>
        <v>36.48</v>
      </c>
      <c r="H100" s="71" t="s">
        <v>29</v>
      </c>
      <c r="J100" s="36"/>
      <c r="L100" s="82"/>
    </row>
    <row r="101" s="35" customFormat="1" ht="78.75" spans="1:12">
      <c r="A101" s="65">
        <v>12</v>
      </c>
      <c r="B101" s="66" t="s">
        <v>251</v>
      </c>
      <c r="C101" s="66" t="s">
        <v>252</v>
      </c>
      <c r="D101" s="67" t="s">
        <v>118</v>
      </c>
      <c r="E101" s="72">
        <v>113.5</v>
      </c>
      <c r="F101" s="57">
        <v>6</v>
      </c>
      <c r="G101" s="70">
        <f t="shared" si="6"/>
        <v>681</v>
      </c>
      <c r="H101" s="71" t="s">
        <v>29</v>
      </c>
      <c r="J101" s="36"/>
      <c r="L101" s="82"/>
    </row>
    <row r="102" s="40" customFormat="1" ht="25" customHeight="1" spans="1:12">
      <c r="A102" s="65">
        <v>13</v>
      </c>
      <c r="B102" s="66" t="s">
        <v>253</v>
      </c>
      <c r="C102" s="66" t="s">
        <v>254</v>
      </c>
      <c r="D102" s="67" t="s">
        <v>255</v>
      </c>
      <c r="E102" s="72">
        <v>108</v>
      </c>
      <c r="F102" s="57">
        <v>7300</v>
      </c>
      <c r="G102" s="70">
        <f t="shared" si="6"/>
        <v>788400</v>
      </c>
      <c r="H102" s="71" t="s">
        <v>256</v>
      </c>
      <c r="L102" s="88"/>
    </row>
    <row r="103" s="40" customFormat="1" ht="25" customHeight="1" spans="1:12">
      <c r="A103" s="65">
        <v>14</v>
      </c>
      <c r="B103" s="66" t="s">
        <v>257</v>
      </c>
      <c r="C103" s="66" t="s">
        <v>254</v>
      </c>
      <c r="D103" s="67" t="s">
        <v>255</v>
      </c>
      <c r="E103" s="72">
        <v>108</v>
      </c>
      <c r="F103" s="57">
        <v>4200</v>
      </c>
      <c r="G103" s="70">
        <f t="shared" si="6"/>
        <v>453600</v>
      </c>
      <c r="H103" s="71" t="s">
        <v>256</v>
      </c>
      <c r="L103" s="88"/>
    </row>
    <row r="104" s="40" customFormat="1" ht="25" customHeight="1" spans="1:12">
      <c r="A104" s="65">
        <v>15</v>
      </c>
      <c r="B104" s="66" t="s">
        <v>258</v>
      </c>
      <c r="C104" s="66" t="s">
        <v>259</v>
      </c>
      <c r="D104" s="67" t="s">
        <v>255</v>
      </c>
      <c r="E104" s="72">
        <v>264</v>
      </c>
      <c r="F104" s="57">
        <v>4200</v>
      </c>
      <c r="G104" s="70">
        <f t="shared" si="6"/>
        <v>1108800</v>
      </c>
      <c r="H104" s="71" t="s">
        <v>256</v>
      </c>
      <c r="K104" s="35"/>
      <c r="L104" s="88"/>
    </row>
    <row r="105" s="41" customFormat="1" customHeight="1" spans="1:12">
      <c r="A105" s="95" t="s">
        <v>260</v>
      </c>
      <c r="B105" s="96" t="s">
        <v>261</v>
      </c>
      <c r="C105" s="97"/>
      <c r="D105" s="90"/>
      <c r="E105" s="91"/>
      <c r="F105" s="92"/>
      <c r="G105" s="98">
        <f>+G106</f>
        <v>2353586.217294</v>
      </c>
      <c r="H105" s="92"/>
      <c r="L105" s="112"/>
    </row>
    <row r="106" s="37" customFormat="1" ht="48" customHeight="1" spans="1:12">
      <c r="A106" s="99" t="s">
        <v>49</v>
      </c>
      <c r="B106" s="100" t="s">
        <v>262</v>
      </c>
      <c r="C106" s="71"/>
      <c r="D106" s="79"/>
      <c r="E106" s="68"/>
      <c r="F106" s="101">
        <v>0.0359</v>
      </c>
      <c r="G106" s="57">
        <f>(G3+G15+G43+G68+G73+G82+G90)*F106</f>
        <v>2353586.217294</v>
      </c>
      <c r="H106" s="102" t="s">
        <v>263</v>
      </c>
      <c r="L106" s="85"/>
    </row>
    <row r="107" s="41" customFormat="1" customHeight="1" spans="1:12">
      <c r="A107" s="95" t="s">
        <v>264</v>
      </c>
      <c r="B107" s="103" t="s">
        <v>265</v>
      </c>
      <c r="C107" s="104"/>
      <c r="D107" s="105"/>
      <c r="E107" s="91"/>
      <c r="F107" s="92"/>
      <c r="G107" s="98">
        <f>G3+G15+G43+G68+G73+G82+G90+G105</f>
        <v>67913090.877294</v>
      </c>
      <c r="H107" s="106" t="s">
        <v>266</v>
      </c>
      <c r="L107" s="112"/>
    </row>
    <row r="108" s="41" customFormat="1" ht="39" customHeight="1" spans="1:12">
      <c r="A108" s="95" t="s">
        <v>267</v>
      </c>
      <c r="B108" s="103" t="s">
        <v>268</v>
      </c>
      <c r="C108" s="104"/>
      <c r="D108" s="105"/>
      <c r="E108" s="91"/>
      <c r="F108" s="107">
        <v>0.03</v>
      </c>
      <c r="G108" s="98">
        <f>+G107*F108</f>
        <v>2037392.72631882</v>
      </c>
      <c r="H108" s="108" t="s">
        <v>269</v>
      </c>
      <c r="L108" s="112"/>
    </row>
    <row r="109" s="41" customFormat="1" customHeight="1" spans="1:12">
      <c r="A109" s="95" t="s">
        <v>270</v>
      </c>
      <c r="B109" s="103" t="s">
        <v>271</v>
      </c>
      <c r="C109" s="104"/>
      <c r="D109" s="105"/>
      <c r="E109" s="91"/>
      <c r="F109" s="92"/>
      <c r="G109" s="98">
        <f>+G107+G108</f>
        <v>69950483.6036128</v>
      </c>
      <c r="H109" s="98"/>
      <c r="L109" s="112"/>
    </row>
    <row r="110" s="35" customFormat="1" ht="97" customHeight="1" spans="1:12">
      <c r="A110" s="109" t="s">
        <v>272</v>
      </c>
      <c r="B110" s="110"/>
      <c r="C110" s="110"/>
      <c r="D110" s="110"/>
      <c r="E110" s="110"/>
      <c r="F110" s="110"/>
      <c r="G110" s="110"/>
      <c r="H110" s="110"/>
      <c r="L110" s="82"/>
    </row>
  </sheetData>
  <autoFilter ref="A2:J110">
    <extLst/>
  </autoFilter>
  <mergeCells count="2">
    <mergeCell ref="A1:H1"/>
    <mergeCell ref="A110:H110"/>
  </mergeCells>
  <pageMargins left="0.751388888888889" right="0.751388888888889" top="0.590277777777778" bottom="0.590277777777778" header="0.5" footer="0.5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1"/>
  <sheetViews>
    <sheetView tabSelected="1" workbookViewId="0">
      <selection activeCell="B5" sqref="B5"/>
    </sheetView>
  </sheetViews>
  <sheetFormatPr defaultColWidth="9" defaultRowHeight="13.5"/>
  <cols>
    <col min="2" max="2" width="21.75" customWidth="1"/>
  </cols>
  <sheetData>
    <row r="1" ht="14.25" spans="1:16384">
      <c r="A1" s="3" t="s">
        <v>274</v>
      </c>
      <c r="B1" s="4"/>
      <c r="C1" s="5"/>
      <c r="D1" s="5"/>
      <c r="E1" s="6"/>
      <c r="F1" s="4"/>
      <c r="G1" s="4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="1" customFormat="1" ht="30" customHeight="1" spans="1:8">
      <c r="A2" s="7" t="s">
        <v>275</v>
      </c>
      <c r="B2" s="7"/>
      <c r="C2" s="7"/>
      <c r="D2" s="7"/>
      <c r="E2" s="8"/>
      <c r="F2" s="7"/>
      <c r="G2" s="7"/>
      <c r="H2" s="7"/>
    </row>
    <row r="3" s="1" customFormat="1" ht="37" customHeight="1" spans="1:8">
      <c r="A3" s="9" t="s">
        <v>276</v>
      </c>
      <c r="B3" s="10"/>
      <c r="C3" s="11"/>
      <c r="D3" s="11"/>
      <c r="E3" s="12"/>
      <c r="F3" s="10"/>
      <c r="G3" s="10"/>
      <c r="H3" s="13"/>
    </row>
    <row r="4" s="1" customFormat="1" ht="26" customHeight="1" spans="1:8">
      <c r="A4" s="14" t="s">
        <v>277</v>
      </c>
      <c r="B4" s="14" t="s">
        <v>278</v>
      </c>
      <c r="C4" s="14" t="s">
        <v>279</v>
      </c>
      <c r="D4" s="14" t="s">
        <v>19</v>
      </c>
      <c r="E4" s="15" t="s">
        <v>280</v>
      </c>
      <c r="F4" s="14"/>
      <c r="G4" s="14"/>
      <c r="H4" s="14" t="s">
        <v>23</v>
      </c>
    </row>
    <row r="5" s="2" customFormat="1" ht="22" customHeight="1" spans="1:8">
      <c r="A5" s="16">
        <v>1</v>
      </c>
      <c r="B5" s="17" t="s">
        <v>281</v>
      </c>
      <c r="C5" s="16" t="s">
        <v>282</v>
      </c>
      <c r="D5" s="18" t="s">
        <v>74</v>
      </c>
      <c r="E5" s="19">
        <f>清单!E23+清单!E24+清单!E25</f>
        <v>10907.121</v>
      </c>
      <c r="F5" s="19"/>
      <c r="G5" s="19"/>
      <c r="H5" s="20"/>
    </row>
    <row r="6" s="2" customFormat="1" ht="22" customHeight="1" spans="1:8">
      <c r="A6" s="16">
        <v>2</v>
      </c>
      <c r="B6" s="17" t="s">
        <v>283</v>
      </c>
      <c r="C6" s="16" t="s">
        <v>282</v>
      </c>
      <c r="D6" s="18" t="s">
        <v>84</v>
      </c>
      <c r="E6" s="19">
        <f>清单!E26</f>
        <v>144425</v>
      </c>
      <c r="F6" s="19"/>
      <c r="G6" s="19"/>
      <c r="H6" s="20"/>
    </row>
    <row r="7" s="2" customFormat="1" ht="22" customHeight="1" spans="1:8">
      <c r="A7" s="16">
        <v>3</v>
      </c>
      <c r="B7" s="21" t="s">
        <v>284</v>
      </c>
      <c r="C7" s="16" t="s">
        <v>282</v>
      </c>
      <c r="D7" s="22" t="s">
        <v>32</v>
      </c>
      <c r="E7" s="19">
        <f>清单!E17+清单!E18+清单!E19+清单!E20*0.12</f>
        <v>83951.8748</v>
      </c>
      <c r="F7" s="19"/>
      <c r="G7" s="19"/>
      <c r="H7" s="20"/>
    </row>
    <row r="8" s="2" customFormat="1" ht="22" customHeight="1" spans="1:8">
      <c r="A8" s="16">
        <v>4</v>
      </c>
      <c r="B8" s="17" t="s">
        <v>285</v>
      </c>
      <c r="C8" s="16" t="s">
        <v>282</v>
      </c>
      <c r="D8" s="18" t="s">
        <v>32</v>
      </c>
      <c r="E8" s="19">
        <f>清单!E28+清单!E29</f>
        <v>21265.3</v>
      </c>
      <c r="F8" s="19"/>
      <c r="G8" s="19"/>
      <c r="H8" s="20"/>
    </row>
    <row r="9" s="2" customFormat="1" ht="22" customHeight="1" spans="1:8">
      <c r="A9" s="16">
        <v>5</v>
      </c>
      <c r="B9" s="17" t="s">
        <v>286</v>
      </c>
      <c r="C9" s="16" t="s">
        <v>282</v>
      </c>
      <c r="D9" s="18" t="s">
        <v>28</v>
      </c>
      <c r="E9" s="19">
        <f>清单!E30</f>
        <v>2325.61</v>
      </c>
      <c r="F9" s="19"/>
      <c r="G9" s="19"/>
      <c r="H9" s="20"/>
    </row>
    <row r="10" s="2" customFormat="1" ht="22" customHeight="1" spans="1:8">
      <c r="A10" s="16">
        <v>6</v>
      </c>
      <c r="B10" s="17" t="s">
        <v>287</v>
      </c>
      <c r="C10" s="16" t="s">
        <v>282</v>
      </c>
      <c r="D10" s="18" t="s">
        <v>32</v>
      </c>
      <c r="E10" s="19">
        <v>21299</v>
      </c>
      <c r="F10" s="19"/>
      <c r="G10" s="19"/>
      <c r="H10" s="20"/>
    </row>
    <row r="11" s="2" customFormat="1" ht="22" customHeight="1" spans="1:8">
      <c r="A11" s="16">
        <v>7</v>
      </c>
      <c r="B11" s="17" t="s">
        <v>288</v>
      </c>
      <c r="C11" s="16" t="s">
        <v>282</v>
      </c>
      <c r="D11" s="18" t="s">
        <v>74</v>
      </c>
      <c r="E11" s="19" t="s">
        <v>289</v>
      </c>
      <c r="F11" s="19"/>
      <c r="G11" s="19"/>
      <c r="H11" s="23"/>
    </row>
    <row r="12" s="2" customFormat="1" ht="22" customHeight="1" spans="1:8">
      <c r="A12" s="16">
        <v>8</v>
      </c>
      <c r="B12" s="17" t="s">
        <v>290</v>
      </c>
      <c r="C12" s="16" t="s">
        <v>282</v>
      </c>
      <c r="D12" s="18" t="s">
        <v>74</v>
      </c>
      <c r="E12" s="19" t="s">
        <v>289</v>
      </c>
      <c r="F12" s="19"/>
      <c r="G12" s="19"/>
      <c r="H12" s="23"/>
    </row>
    <row r="13" s="2" customFormat="1" ht="22" customHeight="1" spans="1:8">
      <c r="A13" s="16">
        <v>9</v>
      </c>
      <c r="B13" s="17" t="s">
        <v>291</v>
      </c>
      <c r="C13" s="16" t="s">
        <v>282</v>
      </c>
      <c r="D13" s="18" t="s">
        <v>74</v>
      </c>
      <c r="E13" s="19" t="s">
        <v>289</v>
      </c>
      <c r="F13" s="19"/>
      <c r="G13" s="19"/>
      <c r="H13" s="23"/>
    </row>
    <row r="14" s="2" customFormat="1" ht="22" customHeight="1" spans="1:8">
      <c r="A14" s="16">
        <v>10</v>
      </c>
      <c r="B14" s="17" t="s">
        <v>292</v>
      </c>
      <c r="C14" s="16" t="s">
        <v>282</v>
      </c>
      <c r="D14" s="18" t="s">
        <v>28</v>
      </c>
      <c r="E14" s="19">
        <f>清单!E32</f>
        <v>60429.76</v>
      </c>
      <c r="F14" s="19"/>
      <c r="G14" s="19"/>
      <c r="H14" s="20"/>
    </row>
    <row r="15" s="2" customFormat="1" ht="22" customHeight="1" spans="1:8">
      <c r="A15" s="16">
        <v>11</v>
      </c>
      <c r="B15" s="17" t="s">
        <v>293</v>
      </c>
      <c r="C15" s="24"/>
      <c r="D15" s="18" t="s">
        <v>28</v>
      </c>
      <c r="E15" s="19">
        <f>清单!E69</f>
        <v>1078.5</v>
      </c>
      <c r="F15" s="19"/>
      <c r="G15" s="19"/>
      <c r="H15" s="20"/>
    </row>
    <row r="16" s="2" customFormat="1" ht="22" customHeight="1" spans="1:8">
      <c r="A16" s="16">
        <v>12</v>
      </c>
      <c r="B16" s="17" t="s">
        <v>294</v>
      </c>
      <c r="C16" s="24"/>
      <c r="D16" s="18" t="s">
        <v>74</v>
      </c>
      <c r="E16" s="19">
        <v>1133</v>
      </c>
      <c r="F16" s="19"/>
      <c r="G16" s="19"/>
      <c r="H16" s="20"/>
    </row>
    <row r="17" s="2" customFormat="1" ht="22" customHeight="1" spans="1:8">
      <c r="A17" s="16">
        <v>13</v>
      </c>
      <c r="B17" s="17" t="s">
        <v>295</v>
      </c>
      <c r="C17" s="16" t="s">
        <v>282</v>
      </c>
      <c r="D17" s="18" t="s">
        <v>32</v>
      </c>
      <c r="E17" s="19">
        <f>清单!E75*0.05+清单!E79*0.1+清单!E80*0.115+清单!E81*0.11</f>
        <v>1518.18035</v>
      </c>
      <c r="F17" s="19"/>
      <c r="G17" s="19"/>
      <c r="H17" s="23"/>
    </row>
    <row r="18" s="2" customFormat="1" ht="22" customHeight="1" spans="1:8">
      <c r="A18" s="16">
        <v>14</v>
      </c>
      <c r="B18" s="25" t="s">
        <v>113</v>
      </c>
      <c r="C18" s="16" t="s">
        <v>282</v>
      </c>
      <c r="D18" s="26" t="s">
        <v>32</v>
      </c>
      <c r="E18" s="19">
        <v>488.36</v>
      </c>
      <c r="F18" s="19"/>
      <c r="G18" s="19"/>
      <c r="H18" s="23"/>
    </row>
    <row r="19" s="2" customFormat="1" ht="22" customHeight="1" spans="1:8">
      <c r="A19" s="16">
        <v>15</v>
      </c>
      <c r="B19" s="25" t="s">
        <v>122</v>
      </c>
      <c r="C19" s="24"/>
      <c r="D19" s="26" t="s">
        <v>118</v>
      </c>
      <c r="E19" s="19">
        <f>清单!E39</f>
        <v>3882.85</v>
      </c>
      <c r="F19" s="19"/>
      <c r="G19" s="19"/>
      <c r="H19" s="27"/>
    </row>
    <row r="20" s="2" customFormat="1" ht="22" customHeight="1" spans="1:8">
      <c r="A20" s="16">
        <v>16</v>
      </c>
      <c r="B20" s="25" t="s">
        <v>296</v>
      </c>
      <c r="C20" s="24"/>
      <c r="D20" s="26" t="s">
        <v>32</v>
      </c>
      <c r="E20" s="19">
        <f>清单!E76*0.03+清单!E77*0.05</f>
        <v>102.3882</v>
      </c>
      <c r="F20" s="19"/>
      <c r="G20" s="19"/>
      <c r="H20" s="27"/>
    </row>
    <row r="21" s="2" customFormat="1" ht="22" customHeight="1" spans="1:8">
      <c r="A21" s="16">
        <v>17</v>
      </c>
      <c r="B21" s="25" t="s">
        <v>297</v>
      </c>
      <c r="C21" s="24"/>
      <c r="D21" s="26" t="s">
        <v>118</v>
      </c>
      <c r="E21" s="19">
        <v>28</v>
      </c>
      <c r="F21" s="19"/>
      <c r="G21" s="19"/>
      <c r="H21" s="27"/>
    </row>
    <row r="22" s="2" customFormat="1" ht="22" customHeight="1" spans="1:8">
      <c r="A22" s="16">
        <v>18</v>
      </c>
      <c r="B22" s="25" t="s">
        <v>298</v>
      </c>
      <c r="C22" s="16" t="s">
        <v>282</v>
      </c>
      <c r="D22" s="26" t="s">
        <v>118</v>
      </c>
      <c r="E22" s="19">
        <f>清单!E91+清单!E93</f>
        <v>778</v>
      </c>
      <c r="F22" s="19"/>
      <c r="G22" s="19"/>
      <c r="H22" s="27"/>
    </row>
    <row r="23" s="2" customFormat="1" ht="22" customHeight="1" spans="1:8">
      <c r="A23" s="16">
        <v>19</v>
      </c>
      <c r="B23" s="28" t="s">
        <v>236</v>
      </c>
      <c r="C23" s="24"/>
      <c r="D23" s="24" t="s">
        <v>118</v>
      </c>
      <c r="E23" s="19">
        <f>清单!E94</f>
        <v>521.79</v>
      </c>
      <c r="F23" s="19"/>
      <c r="G23" s="19"/>
      <c r="H23" s="23"/>
    </row>
    <row r="24" s="2" customFormat="1" ht="22" customHeight="1" spans="1:8">
      <c r="A24" s="16">
        <v>20</v>
      </c>
      <c r="B24" s="28" t="s">
        <v>238</v>
      </c>
      <c r="C24" s="24"/>
      <c r="D24" s="26" t="s">
        <v>240</v>
      </c>
      <c r="E24" s="19">
        <f>清单!E95</f>
        <v>26</v>
      </c>
      <c r="F24" s="19"/>
      <c r="G24" s="19"/>
      <c r="H24" s="23"/>
    </row>
    <row r="25" s="2" customFormat="1" ht="22" customHeight="1" spans="1:8">
      <c r="A25" s="16">
        <v>21</v>
      </c>
      <c r="B25" s="28" t="s">
        <v>299</v>
      </c>
      <c r="C25" s="24"/>
      <c r="D25" s="24" t="s">
        <v>84</v>
      </c>
      <c r="E25" s="19">
        <f>清单!E33+清单!E34</f>
        <v>20486</v>
      </c>
      <c r="F25" s="19"/>
      <c r="G25" s="19"/>
      <c r="H25" s="23"/>
    </row>
    <row r="26" s="2" customFormat="1" ht="22" customHeight="1" spans="1:8">
      <c r="A26" s="16">
        <v>22</v>
      </c>
      <c r="B26" s="28" t="s">
        <v>110</v>
      </c>
      <c r="C26" s="24"/>
      <c r="D26" s="24" t="s">
        <v>28</v>
      </c>
      <c r="E26" s="19">
        <f>清单!E35</f>
        <v>59892.91</v>
      </c>
      <c r="F26" s="19"/>
      <c r="G26" s="19"/>
      <c r="H26" s="23"/>
    </row>
    <row r="27" s="2" customFormat="1" ht="22" customHeight="1" spans="1:8">
      <c r="A27" s="16">
        <v>23</v>
      </c>
      <c r="B27" s="28" t="s">
        <v>300</v>
      </c>
      <c r="C27" s="24"/>
      <c r="D27" s="24" t="s">
        <v>28</v>
      </c>
      <c r="E27" s="19">
        <f>清单!E74</f>
        <v>56130.69</v>
      </c>
      <c r="F27" s="19"/>
      <c r="G27" s="19"/>
      <c r="H27" s="23"/>
    </row>
    <row r="28" s="2" customFormat="1" ht="22" customHeight="1" spans="1:8">
      <c r="A28" s="16">
        <v>24</v>
      </c>
      <c r="B28" s="28" t="s">
        <v>301</v>
      </c>
      <c r="C28" s="24"/>
      <c r="D28" s="24" t="s">
        <v>74</v>
      </c>
      <c r="E28" s="19">
        <v>32.9</v>
      </c>
      <c r="F28" s="19"/>
      <c r="G28" s="19"/>
      <c r="H28" s="23"/>
    </row>
    <row r="29" s="2" customFormat="1" ht="22" customHeight="1" spans="1:8">
      <c r="A29" s="16">
        <v>25</v>
      </c>
      <c r="B29" s="28" t="s">
        <v>302</v>
      </c>
      <c r="C29" s="24"/>
      <c r="D29" s="24" t="s">
        <v>28</v>
      </c>
      <c r="E29" s="19">
        <f>清单!E78</f>
        <v>5063.7</v>
      </c>
      <c r="F29" s="19"/>
      <c r="G29" s="19"/>
      <c r="H29" s="23"/>
    </row>
    <row r="30" s="2" customFormat="1" ht="22" customHeight="1" spans="1:8">
      <c r="A30" s="16">
        <v>26</v>
      </c>
      <c r="B30" s="28" t="s">
        <v>303</v>
      </c>
      <c r="C30" s="24"/>
      <c r="D30" s="24" t="s">
        <v>32</v>
      </c>
      <c r="E30" s="19">
        <v>2662</v>
      </c>
      <c r="F30" s="19"/>
      <c r="G30" s="19"/>
      <c r="H30" s="23"/>
    </row>
    <row r="31" s="2" customFormat="1" ht="22" customHeight="1" spans="1:8">
      <c r="A31" s="16">
        <v>27</v>
      </c>
      <c r="B31" s="28" t="s">
        <v>304</v>
      </c>
      <c r="C31" s="24"/>
      <c r="D31" s="24" t="s">
        <v>28</v>
      </c>
      <c r="E31" s="19">
        <v>17503</v>
      </c>
      <c r="F31" s="19"/>
      <c r="G31" s="19"/>
      <c r="H31" s="23"/>
    </row>
    <row r="32" s="2" customFormat="1" ht="22" customHeight="1" spans="1:8">
      <c r="A32" s="16">
        <v>28</v>
      </c>
      <c r="B32" s="28" t="s">
        <v>243</v>
      </c>
      <c r="C32" s="24"/>
      <c r="D32" s="24" t="s">
        <v>74</v>
      </c>
      <c r="E32" s="19">
        <f>清单!E97</f>
        <v>3.85</v>
      </c>
      <c r="F32" s="19"/>
      <c r="G32" s="19"/>
      <c r="H32" s="23"/>
    </row>
    <row r="33" s="2" customFormat="1" ht="22" customHeight="1" spans="1:8">
      <c r="A33" s="16">
        <v>29</v>
      </c>
      <c r="B33" s="28" t="s">
        <v>245</v>
      </c>
      <c r="C33" s="24"/>
      <c r="D33" s="24" t="s">
        <v>28</v>
      </c>
      <c r="E33" s="19">
        <f>清单!E98</f>
        <v>2267.29</v>
      </c>
      <c r="F33" s="19"/>
      <c r="G33" s="19"/>
      <c r="H33" s="23"/>
    </row>
    <row r="34" s="2" customFormat="1" ht="22" customHeight="1" spans="1:8">
      <c r="A34" s="16">
        <v>30</v>
      </c>
      <c r="B34" s="28" t="s">
        <v>247</v>
      </c>
      <c r="C34" s="24"/>
      <c r="D34" s="24" t="s">
        <v>28</v>
      </c>
      <c r="E34" s="19">
        <f>清单!E99</f>
        <v>20.2</v>
      </c>
      <c r="F34" s="19"/>
      <c r="G34" s="19"/>
      <c r="H34" s="23"/>
    </row>
    <row r="35" s="2" customFormat="1" ht="22" customHeight="1" spans="1:8">
      <c r="A35" s="16">
        <v>31</v>
      </c>
      <c r="B35" s="28" t="s">
        <v>249</v>
      </c>
      <c r="C35" s="24"/>
      <c r="D35" s="24" t="s">
        <v>28</v>
      </c>
      <c r="E35" s="19">
        <f>清单!E100</f>
        <v>3.04</v>
      </c>
      <c r="F35" s="19"/>
      <c r="G35" s="19"/>
      <c r="H35" s="23"/>
    </row>
    <row r="36" s="2" customFormat="1" ht="22" customHeight="1" spans="1:8">
      <c r="A36" s="16">
        <v>32</v>
      </c>
      <c r="B36" s="28" t="s">
        <v>251</v>
      </c>
      <c r="C36" s="24"/>
      <c r="D36" s="24" t="s">
        <v>118</v>
      </c>
      <c r="E36" s="19">
        <f>清单!E101</f>
        <v>113.5</v>
      </c>
      <c r="F36" s="19"/>
      <c r="G36" s="19"/>
      <c r="H36" s="23"/>
    </row>
    <row r="37" s="2" customFormat="1" ht="22" customHeight="1" spans="1:8">
      <c r="A37" s="16">
        <v>33</v>
      </c>
      <c r="B37" s="28" t="s">
        <v>241</v>
      </c>
      <c r="C37" s="24"/>
      <c r="D37" s="24" t="s">
        <v>118</v>
      </c>
      <c r="E37" s="19">
        <f>清单!E96</f>
        <v>3096.68</v>
      </c>
      <c r="F37" s="19"/>
      <c r="G37" s="19"/>
      <c r="H37" s="23"/>
    </row>
    <row r="38" s="2" customFormat="1" ht="22" customHeight="1" spans="1:8">
      <c r="A38" s="16">
        <v>34</v>
      </c>
      <c r="B38" s="25" t="s">
        <v>305</v>
      </c>
      <c r="C38" s="16" t="s">
        <v>282</v>
      </c>
      <c r="D38" s="24" t="s">
        <v>28</v>
      </c>
      <c r="E38" s="19" t="s">
        <v>289</v>
      </c>
      <c r="F38" s="19"/>
      <c r="G38" s="19"/>
      <c r="H38" s="23"/>
    </row>
    <row r="39" s="2" customFormat="1" ht="22" customHeight="1" spans="1:8">
      <c r="A39" s="16">
        <v>35</v>
      </c>
      <c r="B39" s="21" t="s">
        <v>306</v>
      </c>
      <c r="C39" s="16" t="s">
        <v>282</v>
      </c>
      <c r="D39" s="24" t="s">
        <v>118</v>
      </c>
      <c r="E39" s="19" t="s">
        <v>289</v>
      </c>
      <c r="F39" s="19"/>
      <c r="G39" s="19"/>
      <c r="H39" s="23"/>
    </row>
    <row r="40" s="2" customFormat="1" ht="22" customHeight="1" spans="1:8">
      <c r="A40" s="16">
        <v>36</v>
      </c>
      <c r="B40" s="21" t="s">
        <v>307</v>
      </c>
      <c r="C40" s="16" t="s">
        <v>282</v>
      </c>
      <c r="D40" s="24" t="s">
        <v>84</v>
      </c>
      <c r="E40" s="19" t="s">
        <v>289</v>
      </c>
      <c r="F40" s="19"/>
      <c r="G40" s="19"/>
      <c r="H40" s="23"/>
    </row>
    <row r="41" s="2" customFormat="1" ht="22" customHeight="1" spans="1:8">
      <c r="A41" s="16">
        <v>37</v>
      </c>
      <c r="B41" s="21" t="s">
        <v>308</v>
      </c>
      <c r="C41" s="16"/>
      <c r="D41" s="24" t="s">
        <v>84</v>
      </c>
      <c r="E41" s="19" t="s">
        <v>289</v>
      </c>
      <c r="F41" s="19"/>
      <c r="G41" s="19"/>
      <c r="H41" s="23"/>
    </row>
    <row r="42" s="2" customFormat="1" ht="22" customHeight="1" spans="1:8">
      <c r="A42" s="16">
        <v>38</v>
      </c>
      <c r="B42" s="21" t="s">
        <v>309</v>
      </c>
      <c r="C42" s="16" t="s">
        <v>282</v>
      </c>
      <c r="D42" s="24" t="s">
        <v>32</v>
      </c>
      <c r="E42" s="19" t="s">
        <v>289</v>
      </c>
      <c r="F42" s="19"/>
      <c r="G42" s="19"/>
      <c r="H42" s="23"/>
    </row>
    <row r="43" s="2" customFormat="1" ht="22" customHeight="1" spans="1:8">
      <c r="A43" s="16">
        <v>39</v>
      </c>
      <c r="B43" s="25" t="s">
        <v>310</v>
      </c>
      <c r="C43" s="16" t="s">
        <v>282</v>
      </c>
      <c r="D43" s="24" t="s">
        <v>311</v>
      </c>
      <c r="E43" s="19" t="s">
        <v>289</v>
      </c>
      <c r="F43" s="19"/>
      <c r="G43" s="19"/>
      <c r="H43" s="23"/>
    </row>
    <row r="44" s="1" customFormat="1" ht="22" customHeight="1" spans="1:8">
      <c r="A44" s="16">
        <v>40</v>
      </c>
      <c r="B44" s="29" t="s">
        <v>312</v>
      </c>
      <c r="C44" s="16" t="s">
        <v>282</v>
      </c>
      <c r="D44" s="30" t="s">
        <v>28</v>
      </c>
      <c r="E44" s="19" t="s">
        <v>289</v>
      </c>
      <c r="F44" s="19"/>
      <c r="G44" s="19"/>
      <c r="H44" s="23"/>
    </row>
    <row r="45" s="1" customFormat="1" ht="22" customHeight="1" spans="1:8">
      <c r="A45" s="16">
        <v>41</v>
      </c>
      <c r="B45" s="29" t="s">
        <v>313</v>
      </c>
      <c r="C45" s="16" t="s">
        <v>282</v>
      </c>
      <c r="D45" s="31" t="s">
        <v>314</v>
      </c>
      <c r="E45" s="19" t="s">
        <v>289</v>
      </c>
      <c r="F45" s="19"/>
      <c r="G45" s="19"/>
      <c r="H45" s="32"/>
    </row>
    <row r="46" s="1" customFormat="1" spans="1:8">
      <c r="A46" s="4"/>
      <c r="B46" s="4"/>
      <c r="C46" s="5"/>
      <c r="D46" s="5"/>
      <c r="E46" s="6"/>
      <c r="F46" s="4"/>
      <c r="G46" s="4"/>
      <c r="H46" s="4"/>
    </row>
    <row r="47" s="1" customFormat="1" spans="1:8">
      <c r="A47" s="4"/>
      <c r="B47" s="4"/>
      <c r="C47" s="5"/>
      <c r="D47" s="5"/>
      <c r="E47" s="6"/>
      <c r="F47" s="4"/>
      <c r="G47" s="4"/>
      <c r="H47" s="4"/>
    </row>
    <row r="48" s="1" customFormat="1" spans="1:8">
      <c r="A48" s="4"/>
      <c r="B48" s="4"/>
      <c r="C48" s="5"/>
      <c r="D48" s="5"/>
      <c r="E48" s="6"/>
      <c r="F48" s="4"/>
      <c r="G48" s="4"/>
      <c r="H48" s="4"/>
    </row>
    <row r="49" s="1" customFormat="1" spans="1:8">
      <c r="A49" s="4"/>
      <c r="B49" s="4"/>
      <c r="C49" s="5"/>
      <c r="D49" s="5"/>
      <c r="E49" s="6"/>
      <c r="F49" s="4"/>
      <c r="G49" s="4"/>
      <c r="H49" s="4"/>
    </row>
    <row r="50" s="1" customFormat="1" spans="1:8">
      <c r="A50" s="4"/>
      <c r="B50" s="4"/>
      <c r="C50" s="5"/>
      <c r="D50" s="5"/>
      <c r="E50" s="6"/>
      <c r="F50" s="4"/>
      <c r="G50" s="4"/>
      <c r="H50" s="4"/>
    </row>
    <row r="51" s="1" customFormat="1" spans="1:8">
      <c r="A51" s="4"/>
      <c r="B51" s="4"/>
      <c r="C51" s="5"/>
      <c r="D51" s="5"/>
      <c r="E51" s="6"/>
      <c r="F51" s="4"/>
      <c r="G51" s="4"/>
      <c r="H51" s="4"/>
    </row>
  </sheetData>
  <autoFilter ref="A4:XFD45">
    <extLst/>
  </autoFilter>
  <mergeCells count="45">
    <mergeCell ref="A2:H2"/>
    <mergeCell ref="A3:E3"/>
    <mergeCell ref="F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清单</vt:lpstr>
      <vt:lpstr>限价</vt:lpstr>
      <vt:lpstr>甲供材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徐林</cp:lastModifiedBy>
  <dcterms:created xsi:type="dcterms:W3CDTF">2006-09-16T00:00:00Z</dcterms:created>
  <cp:lastPrinted>2021-12-02T02:34:00Z</cp:lastPrinted>
  <dcterms:modified xsi:type="dcterms:W3CDTF">2024-06-03T08:38:29Z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B38445B1332948FA9BF27AC8DA3E7A8E_13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